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19246203-E985-4FD2-9E29-80EC93D519B4}" xr6:coauthVersionLast="47" xr6:coauthVersionMax="47" xr10:uidLastSave="{00000000-0000-0000-0000-000000000000}"/>
  <bookViews>
    <workbookView xWindow="-51720" yWindow="-7740" windowWidth="51840" windowHeight="21120" tabRatio="910" firstSheet="4" activeTab="14" xr2:uid="{00000000-000D-0000-FFFF-FFFF00000000}"/>
  </bookViews>
  <sheets>
    <sheet name="Resultat" sheetId="1" r:id="rId1"/>
    <sheet name="Resultat-3M" sheetId="2" r:id="rId2"/>
    <sheet name="Resultat-YTD" sheetId="3" r:id="rId3"/>
    <sheet name="Resultat-LTM" sheetId="4" r:id="rId4"/>
    <sheet name="Nyckeltal" sheetId="5" r:id="rId5"/>
    <sheet name="Nyckeltal-3M" sheetId="6" r:id="rId6"/>
    <sheet name="Nyckeltal-YTD" sheetId="7" r:id="rId7"/>
    <sheet name="Nyckeltal-LTM" sheetId="8" r:id="rId8"/>
    <sheet name="Kassaflöde" sheetId="9" r:id="rId9"/>
    <sheet name="Kassaflöde-3M" sheetId="10" r:id="rId10"/>
    <sheet name="Kassaflöde-YTD" sheetId="11" r:id="rId11"/>
    <sheet name="Kassaflöde-LTM" sheetId="12" r:id="rId12"/>
    <sheet name="Balansräkningar" sheetId="13" r:id="rId13"/>
    <sheet name="Balansräkningar-3M" sheetId="14" r:id="rId14"/>
    <sheet name="Aktien" sheetId="16" r:id="rId15"/>
    <sheet name="Sheet1" sheetId="17" r:id="rId16"/>
  </sheets>
  <externalReferences>
    <externalReference r:id="rId17"/>
    <externalReference r:id="rId18"/>
  </externalReferences>
  <definedNames>
    <definedName name="__off1">'[1]Chart data'!$G$1</definedName>
    <definedName name="__off2">'[1]Chart data'!$H$1</definedName>
    <definedName name="_off1">'[1]Chart data'!$G$1</definedName>
    <definedName name="_off2">'[1]Chart data'!$H$1</definedName>
    <definedName name="CE">[1]INDATA!$A$61:$IV$79</definedName>
    <definedName name="CF">[1]INDATA!$A$111:$IV$129</definedName>
    <definedName name="Core">[1]INDATA!$A$136:$IV$154</definedName>
    <definedName name="förskjutning">'[1]Chart data'!$E$182:$G$191</definedName>
    <definedName name="kvartbeteckn">'[1]Chart data'!$B$183:$C$186</definedName>
    <definedName name="netsales2">'[1]Chart data'!$B$25:$B$35,'[1]Chart data'!$H$25:$L$35</definedName>
    <definedName name="not_4a">#REF!</definedName>
    <definedName name="not_4c">#REF!</definedName>
    <definedName name="opinc3">'[1]Chart data'!$B$61:$G$71</definedName>
    <definedName name="ORDER">[1]INDATA!$A$11:$IV$29</definedName>
    <definedName name="order1">'[1]Chart data'!$B$25:$B$35,'[1]Chart data'!$D$25:$G$35</definedName>
    <definedName name="q1_01">[1]Inmatning!$P$5:$P$21</definedName>
    <definedName name="q2_01">[1]Inmatning!$Q$5:$Q$21</definedName>
    <definedName name="q3_00">[1]Inmatning!$N$5:$N$21</definedName>
    <definedName name="q4_00">[1]Inmatning!$O$5:$O$21</definedName>
    <definedName name="ROCE">[1]INDATA!$A$61:$IV$79</definedName>
    <definedName name="ROE">[1]INDATA!$A$86:$IV$104</definedName>
    <definedName name="Sales">[1]INDATA!$A$36:$IV$54</definedName>
    <definedName name="Skriv_ut_område_MI">#REF!</definedName>
    <definedName name="_xlnm.Print_Area" localSheetId="13">'Balansräkningar-3M'!$B$1:$AP$48</definedName>
    <definedName name="_xlnm.Print_Area" localSheetId="9">'Kassaflöde-3M'!$B$1:$AL$7</definedName>
    <definedName name="_xlnm.Print_Area" localSheetId="11">'Kassaflöde-LTM'!$B$1:$AP$7</definedName>
    <definedName name="_xlnm.Print_Area" localSheetId="10">'Kassaflöde-YTD'!$B$1:$AP$6</definedName>
    <definedName name="_xlnm.Print_Area" localSheetId="5">'Nyckeltal-3M'!$B$1:$AP$10</definedName>
    <definedName name="_xlnm.Print_Area" localSheetId="7">'Nyckeltal-LTM'!$B$1:$AP$10</definedName>
    <definedName name="_xlnm.Print_Area" localSheetId="6">'Nyckeltal-YTD'!$B$1:$AP$10</definedName>
    <definedName name="_xlnm.Print_Area" localSheetId="1">'Resultat-3M'!$B$1:$AP$19</definedName>
    <definedName name="_xlnm.Print_Area" localSheetId="3">'Resultat-LTM'!$B$1:$AP$19</definedName>
    <definedName name="_xlnm.Print_Area" localSheetId="2">'Resultat-YTD'!$B$1:$AP$19</definedName>
    <definedName name="wrn.Model." hidden="1">{#N/A,#N/A,TRUE,"Assumptions";#N/A,#N/A,TRUE,"Results";#N/A,#N/A,TRUE,"Fin Stats";#N/A,#N/A,TRUE,"Revenues";#N/A,#N/A,TRUE,"O&amp;M Costs";#N/A,#N/A,TRUE,"Capex-CENTRAL";#N/A,#N/A,TRUE,"Capex-WEST";#N/A,#N/A,TRUE,"Capex-EAST";#N/A,#N/A,TRUE,"Level Debt"}</definedName>
    <definedName name="wrn.Short." hidden="1">{#N/A,#N/A,FALSE,"Assumptions";#N/A,#N/A,FALSE,"Results"}</definedName>
    <definedName name="xlpjm_FBXOSmain175" hidden="1">[2]Inputs!$I$26,[2]Inputs!$N$24</definedName>
    <definedName name="xlpjm_FBXOSmain251_v" hidden="1">[2]Inputs!#REF!</definedName>
    <definedName name="xlpjm_FBXOSmain252" hidden="1">[2]Inputs!#REF!</definedName>
    <definedName name="xlpjm_FBXOSmain324_v" hidden="1">[2]Inputs!#REF!</definedName>
    <definedName name="xlpjm_FBXOSmain325_v" hidden="1">[2]Inputs!#REF!</definedName>
    <definedName name="xlpjm_FBXOSmain326_v" hidden="1">[2]Inputs!#REF!</definedName>
    <definedName name="xlpjm_FBXOSmain329_v" hidden="1">[2]Inputs!#REF!</definedName>
    <definedName name="xlpjm_FBXOSmain330" hidden="1">[2]Inputs!#REF!</definedName>
    <definedName name="xlpjm_FBXOSmain331_v" hidden="1">[2]Inputs!#REF!</definedName>
    <definedName name="xlpjm_FBXOSmain332" hidden="1">[2]Inputs!#REF!</definedName>
    <definedName name="xlpjm_FBXOSmain333" hidden="1">[2]Inputs!#REF!</definedName>
    <definedName name="xlpjm_FBXOSmain334_v" hidden="1">[2]Inputs!#REF!</definedName>
    <definedName name="xlpjm_FBXOSmain359" hidden="1">[2]Inputs!#REF!</definedName>
    <definedName name="xlpjm_FBXOSmain360_v" hidden="1">[2]Inputs!#REF!</definedName>
    <definedName name="xlpjm_FBXOSmain361_v" hidden="1">[2]Inputs!#REF!</definedName>
    <definedName name="xlpjm_FBXOSmain412_v" hidden="1">[2]Inputs!#REF!</definedName>
    <definedName name="xlpjm_FBXOSmain413_v" hidden="1">[2]Inputs!#REF!</definedName>
    <definedName name="xlpjm_FBXOSmain414_v" hidden="1">[2]Inputs!#REF!</definedName>
    <definedName name="xlpjm_FBXOSmain415_v" hidden="1">[2]Inputs!#REF!</definedName>
    <definedName name="xlpjm_FBXOSmain416_v" hidden="1">[2]Inputs!#REF!</definedName>
    <definedName name="xlpjm_FBXOSmain417_v" hidden="1">[2]Inputs!#REF!</definedName>
    <definedName name="xlpjm_FBXOSmain418" hidden="1">[2]Inputs!#REF!</definedName>
    <definedName name="xlpjm_FBXOSmain422_v" hidden="1">[2]Inputs!#REF!</definedName>
    <definedName name="xlpjm_FBXOSmain423" hidden="1">[2]Inputs!#REF!</definedName>
    <definedName name="xlpjm_FBXOSmain424_v" hidden="1">[2]Inputs!#REF!</definedName>
    <definedName name="xlpjm_FBXOSmain425_v" hidden="1">[2]Inputs!#REF!</definedName>
    <definedName name="xlpjm_FBXOSmain426" hidden="1">[2]Inputs!#REF!</definedName>
    <definedName name="xlpjm_FBXOSmain57_v" hidden="1">[2]Inputs!#REF!</definedName>
    <definedName name="xlpjm_FBXOSmain58_v" hidden="1">[2]Inputs!#REF!</definedName>
    <definedName name="xlpjm_FBXOSmain59" hidden="1">[2]Inputs!#REF!</definedName>
    <definedName name="xlpjm_FBXOSmain62_v" hidden="1">[2]Inputs!#REF!</definedName>
    <definedName name="xlpjm_FBXOSmain66" hidden="1">[2]Inputs!$K$72,[2]Inputs!$K$75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" i="12" l="1"/>
  <c r="V5" i="12"/>
  <c r="V4" i="12"/>
  <c r="V7" i="12" l="1"/>
  <c r="V10" i="8"/>
  <c r="V9" i="8"/>
  <c r="V8" i="8"/>
  <c r="V7" i="8"/>
  <c r="V6" i="8"/>
  <c r="V5" i="8"/>
  <c r="V4" i="8"/>
  <c r="V19" i="4"/>
  <c r="V18" i="4"/>
  <c r="V16" i="4"/>
  <c r="V15" i="4"/>
  <c r="V13" i="4"/>
  <c r="V12" i="4"/>
  <c r="V11" i="4"/>
  <c r="V10" i="4"/>
  <c r="V9" i="4"/>
  <c r="V8" i="4"/>
  <c r="V7" i="4"/>
  <c r="V6" i="4"/>
  <c r="V5" i="4"/>
  <c r="V4" i="4"/>
  <c r="U6" i="12" l="1"/>
  <c r="U5" i="12"/>
  <c r="U4" i="12"/>
  <c r="U7" i="12" l="1"/>
  <c r="U10" i="8"/>
  <c r="U9" i="8"/>
  <c r="U8" i="8"/>
  <c r="U7" i="8"/>
  <c r="U6" i="8"/>
  <c r="U5" i="8"/>
  <c r="U4" i="8"/>
  <c r="U19" i="4"/>
  <c r="U18" i="4"/>
  <c r="U16" i="4"/>
  <c r="U15" i="4"/>
  <c r="U13" i="4"/>
  <c r="U12" i="4"/>
  <c r="U11" i="4"/>
  <c r="U10" i="4"/>
  <c r="U9" i="4"/>
  <c r="U8" i="4"/>
  <c r="U7" i="4"/>
  <c r="U6" i="4"/>
  <c r="U5" i="4"/>
  <c r="U4" i="4"/>
  <c r="T6" i="12" l="1"/>
  <c r="T5" i="12"/>
  <c r="T4" i="12"/>
  <c r="T10" i="8"/>
  <c r="T9" i="8"/>
  <c r="T8" i="8"/>
  <c r="T7" i="8"/>
  <c r="T6" i="8"/>
  <c r="T5" i="8"/>
  <c r="T4" i="8"/>
  <c r="T19" i="4"/>
  <c r="T18" i="4"/>
  <c r="T16" i="4"/>
  <c r="T15" i="4"/>
  <c r="T13" i="4"/>
  <c r="T12" i="4"/>
  <c r="T11" i="4"/>
  <c r="T10" i="4"/>
  <c r="T9" i="4"/>
  <c r="T8" i="4"/>
  <c r="T7" i="4"/>
  <c r="T6" i="4"/>
  <c r="T5" i="4"/>
  <c r="T4" i="4"/>
  <c r="T7" i="12" l="1"/>
  <c r="Z6" i="12"/>
  <c r="Y6" i="12"/>
  <c r="X6" i="12"/>
  <c r="Z5" i="12"/>
  <c r="Y5" i="12"/>
  <c r="X5" i="12"/>
  <c r="Z4" i="12"/>
  <c r="Y4" i="12"/>
  <c r="X4" i="12"/>
  <c r="W6" i="12"/>
  <c r="W5" i="12"/>
  <c r="W4" i="12"/>
  <c r="W7" i="11"/>
  <c r="W6" i="11"/>
  <c r="W5" i="11"/>
  <c r="W4" i="11"/>
  <c r="X5" i="8"/>
  <c r="X6" i="8"/>
  <c r="Y6" i="8"/>
  <c r="Y5" i="8"/>
  <c r="Z6" i="8"/>
  <c r="Z5" i="8"/>
  <c r="Z10" i="8"/>
  <c r="Y10" i="8"/>
  <c r="X10" i="8"/>
  <c r="Y9" i="8"/>
  <c r="X9" i="8"/>
  <c r="Z8" i="8"/>
  <c r="Y8" i="8"/>
  <c r="X8" i="8"/>
  <c r="Z7" i="8"/>
  <c r="Y7" i="8"/>
  <c r="X7" i="8"/>
  <c r="Z4" i="8"/>
  <c r="Y4" i="8"/>
  <c r="X4" i="8"/>
  <c r="W10" i="8"/>
  <c r="W9" i="8"/>
  <c r="W8" i="8"/>
  <c r="W7" i="8"/>
  <c r="W6" i="8"/>
  <c r="W5" i="8"/>
  <c r="W4" i="8"/>
  <c r="W10" i="7"/>
  <c r="W9" i="7"/>
  <c r="X9" i="7" s="1"/>
  <c r="Y9" i="7" s="1"/>
  <c r="W8" i="7"/>
  <c r="W7" i="7"/>
  <c r="X7" i="7" s="1"/>
  <c r="Y7" i="7" s="1"/>
  <c r="W6" i="7"/>
  <c r="X6" i="7" s="1"/>
  <c r="Y6" i="7" s="1"/>
  <c r="W5" i="7"/>
  <c r="X5" i="7" s="1"/>
  <c r="Y5" i="7" s="1"/>
  <c r="W4" i="7"/>
  <c r="X4" i="7" s="1"/>
  <c r="Y4" i="7" s="1"/>
  <c r="Z9" i="7"/>
  <c r="Z7" i="7"/>
  <c r="Z6" i="7"/>
  <c r="Z5" i="7"/>
  <c r="Z4" i="7"/>
  <c r="Z10" i="7"/>
  <c r="Y10" i="7"/>
  <c r="X10" i="7"/>
  <c r="Z8" i="7"/>
  <c r="Y8" i="7"/>
  <c r="X8" i="7"/>
  <c r="Z19" i="4"/>
  <c r="Y19" i="4"/>
  <c r="X19" i="4"/>
  <c r="Z18" i="4"/>
  <c r="Y18" i="4"/>
  <c r="X18" i="4"/>
  <c r="Z16" i="4"/>
  <c r="Y16" i="4"/>
  <c r="X16" i="4"/>
  <c r="Z15" i="4"/>
  <c r="Y15" i="4"/>
  <c r="X15" i="4"/>
  <c r="Z13" i="4"/>
  <c r="Y13" i="4"/>
  <c r="X13" i="4"/>
  <c r="Z12" i="4"/>
  <c r="Y12" i="4"/>
  <c r="X12" i="4"/>
  <c r="Z11" i="4"/>
  <c r="Y11" i="4"/>
  <c r="X11" i="4"/>
  <c r="Z10" i="4"/>
  <c r="Y10" i="4"/>
  <c r="X10" i="4"/>
  <c r="Z9" i="4"/>
  <c r="Y9" i="4"/>
  <c r="X9" i="4"/>
  <c r="Z8" i="4"/>
  <c r="Y8" i="4"/>
  <c r="X8" i="4"/>
  <c r="Z7" i="4"/>
  <c r="Y7" i="4"/>
  <c r="X7" i="4"/>
  <c r="Z6" i="4"/>
  <c r="Y6" i="4"/>
  <c r="X6" i="4"/>
  <c r="Z5" i="4"/>
  <c r="Y5" i="4"/>
  <c r="X5" i="4"/>
  <c r="Z4" i="4"/>
  <c r="Y4" i="4"/>
  <c r="X4" i="4"/>
  <c r="W19" i="4"/>
  <c r="W18" i="4"/>
  <c r="W16" i="4"/>
  <c r="W15" i="4"/>
  <c r="W13" i="4"/>
  <c r="W12" i="4"/>
  <c r="W11" i="4"/>
  <c r="W10" i="4"/>
  <c r="W9" i="4"/>
  <c r="W8" i="4"/>
  <c r="W7" i="4"/>
  <c r="W6" i="4"/>
  <c r="W5" i="4"/>
  <c r="W4" i="4"/>
  <c r="W13" i="3"/>
  <c r="X13" i="3" s="1"/>
  <c r="Y13" i="3" s="1"/>
  <c r="Z13" i="3" s="1"/>
  <c r="W11" i="3"/>
  <c r="X11" i="3" s="1"/>
  <c r="Y11" i="3" s="1"/>
  <c r="Z11" i="3" s="1"/>
  <c r="W9" i="3"/>
  <c r="X9" i="3" s="1"/>
  <c r="Y9" i="3" s="1"/>
  <c r="Z9" i="3" s="1"/>
  <c r="W6" i="3"/>
  <c r="X6" i="3" s="1"/>
  <c r="Y6" i="3" s="1"/>
  <c r="Z6" i="3" s="1"/>
  <c r="W19" i="3"/>
  <c r="X19" i="3" s="1"/>
  <c r="Y19" i="3" s="1"/>
  <c r="Z19" i="3" s="1"/>
  <c r="W18" i="3"/>
  <c r="X18" i="3" s="1"/>
  <c r="Y18" i="3" s="1"/>
  <c r="Z18" i="3" s="1"/>
  <c r="W16" i="3"/>
  <c r="X16" i="3" s="1"/>
  <c r="Y16" i="3" s="1"/>
  <c r="Z16" i="3" s="1"/>
  <c r="W15" i="3"/>
  <c r="X15" i="3" s="1"/>
  <c r="Y15" i="3" s="1"/>
  <c r="Z15" i="3" s="1"/>
  <c r="W12" i="3"/>
  <c r="X12" i="3" s="1"/>
  <c r="Y12" i="3" s="1"/>
  <c r="Z12" i="3" s="1"/>
  <c r="W10" i="3"/>
  <c r="X10" i="3" s="1"/>
  <c r="Y10" i="3" s="1"/>
  <c r="Z10" i="3" s="1"/>
  <c r="W8" i="3"/>
  <c r="X8" i="3" s="1"/>
  <c r="Y8" i="3" s="1"/>
  <c r="Z8" i="3" s="1"/>
  <c r="W7" i="3"/>
  <c r="X7" i="3" s="1"/>
  <c r="Y7" i="3" s="1"/>
  <c r="Z7" i="3" s="1"/>
  <c r="W5" i="3"/>
  <c r="X5" i="3" s="1"/>
  <c r="Y5" i="3" s="1"/>
  <c r="Z5" i="3" s="1"/>
  <c r="W4" i="3"/>
  <c r="X4" i="3" s="1"/>
  <c r="Y4" i="3" s="1"/>
  <c r="Z4" i="3" s="1"/>
  <c r="W48" i="14"/>
  <c r="W47" i="14"/>
  <c r="W7" i="12" l="1"/>
  <c r="Y7" i="12"/>
  <c r="Z7" i="12"/>
  <c r="X7" i="12"/>
  <c r="W46" i="14"/>
  <c r="W45" i="14"/>
  <c r="W44" i="14"/>
  <c r="W43" i="14"/>
  <c r="W42" i="14"/>
  <c r="W40" i="14"/>
  <c r="W38" i="14"/>
  <c r="W37" i="14"/>
  <c r="W36" i="14"/>
  <c r="W35" i="14"/>
  <c r="W33" i="14"/>
  <c r="W30" i="14"/>
  <c r="W29" i="14"/>
  <c r="W28" i="14"/>
  <c r="W26" i="14"/>
  <c r="W25" i="14"/>
  <c r="W24" i="14"/>
  <c r="W23" i="14"/>
  <c r="W22" i="14"/>
  <c r="W21" i="14"/>
  <c r="W20" i="14"/>
  <c r="W19" i="14"/>
  <c r="W18" i="14"/>
  <c r="W17" i="14"/>
  <c r="W15" i="14"/>
  <c r="W13" i="14"/>
  <c r="W12" i="14"/>
  <c r="W11" i="14"/>
  <c r="W10" i="14"/>
  <c r="W9" i="14"/>
  <c r="W8" i="14"/>
  <c r="W6" i="14"/>
  <c r="H15" i="5" l="1"/>
  <c r="AH7" i="11" l="1"/>
  <c r="AH6" i="11"/>
  <c r="AH5" i="11"/>
  <c r="AH4" i="11"/>
  <c r="AD7" i="11"/>
  <c r="AD6" i="11"/>
  <c r="AD5" i="11"/>
  <c r="AD4" i="11"/>
  <c r="AD7" i="8"/>
  <c r="AC7" i="8"/>
  <c r="AB7" i="8"/>
  <c r="AA7" i="8"/>
  <c r="AH10" i="7"/>
  <c r="AD15" i="4"/>
  <c r="AD16" i="4"/>
  <c r="AD18" i="4"/>
  <c r="AD19" i="4"/>
  <c r="AD12" i="4"/>
  <c r="AD13" i="4"/>
  <c r="AD10" i="4"/>
  <c r="AD11" i="4"/>
  <c r="AD7" i="4"/>
  <c r="AD8" i="4"/>
  <c r="AD9" i="4"/>
  <c r="AD5" i="4"/>
  <c r="AD6" i="4"/>
  <c r="AD4" i="4"/>
  <c r="AD8" i="8" l="1"/>
  <c r="AC8" i="8"/>
  <c r="AB8" i="8"/>
  <c r="AA8" i="8"/>
  <c r="AF10" i="7"/>
  <c r="AG10" i="6"/>
  <c r="AG10" i="7" s="1"/>
  <c r="AG9" i="6"/>
  <c r="AD9" i="8" s="1"/>
  <c r="AC10" i="6"/>
  <c r="AC9" i="6"/>
  <c r="AC8" i="7"/>
  <c r="AD8" i="7"/>
  <c r="AC7" i="4"/>
  <c r="AC8" i="4"/>
  <c r="AC9" i="4"/>
  <c r="AC10" i="4"/>
  <c r="AC11" i="4"/>
  <c r="AC12" i="4"/>
  <c r="AC13" i="4"/>
  <c r="AC15" i="4"/>
  <c r="AC16" i="4"/>
  <c r="AC18" i="4"/>
  <c r="AC19" i="4"/>
  <c r="AC4" i="4"/>
  <c r="AC5" i="4"/>
  <c r="AC6" i="4"/>
  <c r="AB9" i="8" l="1"/>
  <c r="Z9" i="8"/>
  <c r="AC9" i="8"/>
  <c r="AA9" i="8"/>
  <c r="AB4" i="8"/>
  <c r="AC4" i="8"/>
  <c r="AD4" i="8"/>
  <c r="AB5" i="8"/>
  <c r="AC5" i="8"/>
  <c r="AD5" i="8"/>
  <c r="AB6" i="8"/>
  <c r="AC6" i="8"/>
  <c r="AD6" i="8"/>
  <c r="AB10" i="8"/>
  <c r="AC10" i="8"/>
  <c r="AD10" i="8"/>
  <c r="AA4" i="8"/>
  <c r="AA10" i="8"/>
  <c r="AA6" i="8"/>
  <c r="AA5" i="8"/>
  <c r="AB8" i="7"/>
  <c r="AD10" i="7"/>
  <c r="AC10" i="7"/>
  <c r="AB10" i="7"/>
  <c r="AB8" i="4"/>
  <c r="AB7" i="4"/>
  <c r="AB12" i="4"/>
  <c r="AB10" i="4"/>
  <c r="AB19" i="4"/>
  <c r="AB18" i="4"/>
  <c r="AB16" i="4"/>
  <c r="AB15" i="4"/>
  <c r="AB13" i="4"/>
  <c r="AB11" i="4"/>
  <c r="AB9" i="4"/>
  <c r="AB6" i="4"/>
  <c r="AB5" i="4"/>
  <c r="AB4" i="4"/>
  <c r="AA48" i="14" l="1"/>
  <c r="AA45" i="14"/>
  <c r="AA44" i="14"/>
  <c r="AA43" i="14"/>
  <c r="AA42" i="14"/>
  <c r="AA40" i="14"/>
  <c r="AA37" i="14"/>
  <c r="AA36" i="14"/>
  <c r="AA35" i="14"/>
  <c r="AA33" i="14"/>
  <c r="AA29" i="14"/>
  <c r="AA28" i="14"/>
  <c r="AA26" i="14"/>
  <c r="AA25" i="14"/>
  <c r="AA47" i="14"/>
  <c r="AA46" i="14"/>
  <c r="AA38" i="14"/>
  <c r="AA30" i="14"/>
  <c r="AA24" i="14"/>
  <c r="AA22" i="14"/>
  <c r="AA21" i="14"/>
  <c r="AA20" i="14"/>
  <c r="AA19" i="14"/>
  <c r="AA18" i="14"/>
  <c r="AA17" i="14"/>
  <c r="AA15" i="14"/>
  <c r="AA13" i="14"/>
  <c r="AA12" i="14"/>
  <c r="AA11" i="14"/>
  <c r="AA10" i="14"/>
  <c r="AA9" i="14"/>
  <c r="AA8" i="14"/>
  <c r="AA6" i="14"/>
  <c r="AE48" i="14"/>
  <c r="AE47" i="14"/>
  <c r="AE46" i="14"/>
  <c r="AE45" i="14"/>
  <c r="AE44" i="14"/>
  <c r="AE43" i="14"/>
  <c r="AE42" i="14"/>
  <c r="AE40" i="14"/>
  <c r="AE38" i="14"/>
  <c r="AE37" i="14"/>
  <c r="AE36" i="14"/>
  <c r="AE35" i="14"/>
  <c r="AE33" i="14"/>
  <c r="AE30" i="14"/>
  <c r="AE29" i="14"/>
  <c r="AE28" i="14"/>
  <c r="AE26" i="14"/>
  <c r="AE25" i="14"/>
  <c r="AE24" i="14"/>
  <c r="AE22" i="14"/>
  <c r="AE21" i="14"/>
  <c r="AE20" i="14"/>
  <c r="AE19" i="14"/>
  <c r="AE18" i="14"/>
  <c r="AE17" i="14"/>
  <c r="AE15" i="14"/>
  <c r="AE13" i="14"/>
  <c r="AE12" i="14"/>
  <c r="AE11" i="14"/>
  <c r="AE10" i="14"/>
  <c r="AE9" i="14"/>
  <c r="AE8" i="14"/>
  <c r="AE6" i="14"/>
  <c r="AD6" i="12"/>
  <c r="AD5" i="12"/>
  <c r="AD4" i="12"/>
  <c r="AC6" i="12"/>
  <c r="AC5" i="12"/>
  <c r="AC4" i="12"/>
  <c r="AB6" i="12"/>
  <c r="AB5" i="12"/>
  <c r="AB4" i="12"/>
  <c r="AA6" i="12"/>
  <c r="AA5" i="12"/>
  <c r="AA4" i="12"/>
  <c r="AE6" i="12"/>
  <c r="AE5" i="12"/>
  <c r="AE4" i="12"/>
  <c r="AE7" i="11"/>
  <c r="AE6" i="11"/>
  <c r="AE5" i="11"/>
  <c r="AE4" i="11"/>
  <c r="AA7" i="11"/>
  <c r="AA6" i="11"/>
  <c r="AA5" i="11"/>
  <c r="AA4" i="11"/>
  <c r="AE10" i="8"/>
  <c r="AE9" i="8"/>
  <c r="AE6" i="8"/>
  <c r="AE5" i="8"/>
  <c r="AE4" i="8"/>
  <c r="AE10" i="7"/>
  <c r="AE9" i="7"/>
  <c r="AF9" i="7" s="1"/>
  <c r="AG9" i="7" s="1"/>
  <c r="AH9" i="7" s="1"/>
  <c r="AE8" i="7"/>
  <c r="AE7" i="7"/>
  <c r="AF7" i="7" s="1"/>
  <c r="AG7" i="7" s="1"/>
  <c r="AH7" i="7" s="1"/>
  <c r="AE6" i="7"/>
  <c r="AF6" i="7" s="1"/>
  <c r="AG6" i="7" s="1"/>
  <c r="AH6" i="7" s="1"/>
  <c r="AE5" i="7"/>
  <c r="AF5" i="7" s="1"/>
  <c r="AG5" i="7" s="1"/>
  <c r="AH5" i="7" s="1"/>
  <c r="AE4" i="7"/>
  <c r="AF4" i="7" s="1"/>
  <c r="AG4" i="7" s="1"/>
  <c r="AH4" i="7" s="1"/>
  <c r="AA10" i="7"/>
  <c r="AA9" i="7"/>
  <c r="AB9" i="7" s="1"/>
  <c r="AC9" i="7" s="1"/>
  <c r="AD9" i="7" s="1"/>
  <c r="AA8" i="7"/>
  <c r="AA7" i="7"/>
  <c r="AB7" i="7" s="1"/>
  <c r="AC7" i="7" s="1"/>
  <c r="AD7" i="7" s="1"/>
  <c r="AA6" i="7"/>
  <c r="AB6" i="7" s="1"/>
  <c r="AD6" i="7" s="1"/>
  <c r="AA5" i="7"/>
  <c r="AB5" i="7" s="1"/>
  <c r="AC5" i="7" s="1"/>
  <c r="AD5" i="7" s="1"/>
  <c r="AA4" i="7"/>
  <c r="AB4" i="7" s="1"/>
  <c r="AC4" i="7" s="1"/>
  <c r="AD4" i="7" s="1"/>
  <c r="AA13" i="4"/>
  <c r="AA5" i="4"/>
  <c r="AA19" i="4"/>
  <c r="AA18" i="4"/>
  <c r="AA10" i="4"/>
  <c r="AA7" i="4"/>
  <c r="AA16" i="4"/>
  <c r="AA15" i="4"/>
  <c r="AA12" i="4"/>
  <c r="AA11" i="4"/>
  <c r="AA9" i="4"/>
  <c r="AA8" i="4"/>
  <c r="AA6" i="4"/>
  <c r="AA4" i="4"/>
  <c r="AA19" i="3"/>
  <c r="AB19" i="3" s="1"/>
  <c r="AC19" i="3" s="1"/>
  <c r="AD19" i="3" s="1"/>
  <c r="AA18" i="3"/>
  <c r="AB18" i="3" s="1"/>
  <c r="AC18" i="3" s="1"/>
  <c r="AD18" i="3" s="1"/>
  <c r="AA16" i="3"/>
  <c r="AB16" i="3" s="1"/>
  <c r="AC16" i="3" s="1"/>
  <c r="AD16" i="3" s="1"/>
  <c r="AA15" i="3"/>
  <c r="AB15" i="3" s="1"/>
  <c r="AC15" i="3" s="1"/>
  <c r="AD15" i="3" s="1"/>
  <c r="AA13" i="3"/>
  <c r="AB13" i="3" s="1"/>
  <c r="AC13" i="3" s="1"/>
  <c r="AD13" i="3" s="1"/>
  <c r="AA12" i="3"/>
  <c r="AB12" i="3" s="1"/>
  <c r="AC12" i="3" s="1"/>
  <c r="AD12" i="3" s="1"/>
  <c r="AA11" i="3"/>
  <c r="AB11" i="3" s="1"/>
  <c r="AC11" i="3" s="1"/>
  <c r="AD11" i="3" s="1"/>
  <c r="AA10" i="3"/>
  <c r="AB10" i="3" s="1"/>
  <c r="AC10" i="3" s="1"/>
  <c r="AD10" i="3" s="1"/>
  <c r="AA9" i="3"/>
  <c r="AB9" i="3" s="1"/>
  <c r="AC9" i="3" s="1"/>
  <c r="AD9" i="3" s="1"/>
  <c r="AA8" i="3"/>
  <c r="AB8" i="3" s="1"/>
  <c r="AC8" i="3" s="1"/>
  <c r="AD8" i="3" s="1"/>
  <c r="AA7" i="3"/>
  <c r="AB7" i="3" s="1"/>
  <c r="AC7" i="3" s="1"/>
  <c r="AD7" i="3" s="1"/>
  <c r="AA6" i="3"/>
  <c r="AB6" i="3" s="1"/>
  <c r="AC6" i="3" s="1"/>
  <c r="AD6" i="3" s="1"/>
  <c r="AA5" i="3"/>
  <c r="AB5" i="3" s="1"/>
  <c r="AC5" i="3" s="1"/>
  <c r="AD5" i="3" s="1"/>
  <c r="AA4" i="3"/>
  <c r="AB4" i="3" s="1"/>
  <c r="AC4" i="3" s="1"/>
  <c r="AD4" i="3" s="1"/>
  <c r="AE19" i="3"/>
  <c r="AF19" i="3" s="1"/>
  <c r="AG19" i="3" s="1"/>
  <c r="AH19" i="3" s="1"/>
  <c r="AE18" i="3"/>
  <c r="AF18" i="3" s="1"/>
  <c r="AG18" i="3" s="1"/>
  <c r="AH18" i="3" s="1"/>
  <c r="AE16" i="3"/>
  <c r="AF16" i="3" s="1"/>
  <c r="AG16" i="3" s="1"/>
  <c r="AH16" i="3" s="1"/>
  <c r="AE15" i="3"/>
  <c r="AF15" i="3" s="1"/>
  <c r="AG15" i="3" s="1"/>
  <c r="AH15" i="3" s="1"/>
  <c r="AE13" i="3"/>
  <c r="AF13" i="3" s="1"/>
  <c r="AG13" i="3" s="1"/>
  <c r="AH13" i="3" s="1"/>
  <c r="AE12" i="3"/>
  <c r="AF12" i="3" s="1"/>
  <c r="AG12" i="3" s="1"/>
  <c r="AH12" i="3" s="1"/>
  <c r="AE11" i="3"/>
  <c r="AF11" i="3" s="1"/>
  <c r="AG11" i="3" s="1"/>
  <c r="AH11" i="3" s="1"/>
  <c r="AE10" i="3"/>
  <c r="AF10" i="3" s="1"/>
  <c r="AG10" i="3" s="1"/>
  <c r="AH10" i="3" s="1"/>
  <c r="AE9" i="3"/>
  <c r="AF9" i="3" s="1"/>
  <c r="AG9" i="3" s="1"/>
  <c r="AH9" i="3" s="1"/>
  <c r="AE8" i="3"/>
  <c r="AF8" i="3" s="1"/>
  <c r="AG8" i="3" s="1"/>
  <c r="AH8" i="3" s="1"/>
  <c r="AE7" i="3"/>
  <c r="AF7" i="3" s="1"/>
  <c r="AG7" i="3" s="1"/>
  <c r="AH7" i="3" s="1"/>
  <c r="AE6" i="3"/>
  <c r="AF6" i="3" s="1"/>
  <c r="AG6" i="3" s="1"/>
  <c r="AH6" i="3" s="1"/>
  <c r="AE5" i="3"/>
  <c r="AF5" i="3" s="1"/>
  <c r="AG5" i="3" s="1"/>
  <c r="AH5" i="3" s="1"/>
  <c r="AE4" i="3"/>
  <c r="AF4" i="3" s="1"/>
  <c r="AG4" i="3" s="1"/>
  <c r="AH4" i="3" s="1"/>
  <c r="AA7" i="12" l="1"/>
  <c r="AD7" i="12"/>
  <c r="AB7" i="12"/>
  <c r="AC7" i="12"/>
  <c r="AG7" i="8" l="1"/>
  <c r="AH7" i="8"/>
  <c r="AF7" i="8"/>
  <c r="AG19" i="4"/>
  <c r="AH19" i="4"/>
  <c r="AG18" i="4"/>
  <c r="AH18" i="4"/>
  <c r="AF19" i="4"/>
  <c r="AF18" i="4"/>
  <c r="AE8" i="6" l="1"/>
  <c r="AF10" i="8"/>
  <c r="AG10" i="8"/>
  <c r="AH10" i="8"/>
  <c r="AF4" i="12"/>
  <c r="AG4" i="12"/>
  <c r="AH4" i="12"/>
  <c r="AF5" i="12"/>
  <c r="AG5" i="12"/>
  <c r="AH5" i="12"/>
  <c r="AF6" i="12"/>
  <c r="AG6" i="12"/>
  <c r="AH6" i="12"/>
  <c r="AH9" i="8"/>
  <c r="AG9" i="8"/>
  <c r="AF9" i="8"/>
  <c r="AH6" i="8"/>
  <c r="AG6" i="8"/>
  <c r="AF6" i="8"/>
  <c r="AH5" i="8"/>
  <c r="AG5" i="8"/>
  <c r="AF5" i="8"/>
  <c r="AF4" i="8"/>
  <c r="AG4" i="8"/>
  <c r="AH4" i="8"/>
  <c r="AH16" i="4"/>
  <c r="AG16" i="4"/>
  <c r="AF16" i="4"/>
  <c r="AE16" i="4"/>
  <c r="AH15" i="4"/>
  <c r="AG15" i="4"/>
  <c r="AF15" i="4"/>
  <c r="AE15" i="4"/>
  <c r="AH12" i="4"/>
  <c r="AG12" i="4"/>
  <c r="AF12" i="4"/>
  <c r="AE12" i="4"/>
  <c r="AH13" i="4"/>
  <c r="AG13" i="4"/>
  <c r="AF13" i="4"/>
  <c r="AH11" i="4"/>
  <c r="AG11" i="4"/>
  <c r="AF11" i="4"/>
  <c r="AE11" i="4"/>
  <c r="AH10" i="4"/>
  <c r="AG10" i="4"/>
  <c r="AF10" i="4"/>
  <c r="AH9" i="4"/>
  <c r="AG9" i="4"/>
  <c r="AF9" i="4"/>
  <c r="AE9" i="4"/>
  <c r="AH8" i="4"/>
  <c r="AG8" i="4"/>
  <c r="AF8" i="4"/>
  <c r="AE8" i="4"/>
  <c r="AH7" i="4"/>
  <c r="AG7" i="4"/>
  <c r="AF7" i="4"/>
  <c r="AH6" i="4"/>
  <c r="AG6" i="4"/>
  <c r="AF6" i="4"/>
  <c r="AE6" i="4"/>
  <c r="AH5" i="4"/>
  <c r="AG5" i="4"/>
  <c r="AF5" i="4"/>
  <c r="AE4" i="4"/>
  <c r="AF4" i="4"/>
  <c r="AG4" i="4"/>
  <c r="AH4" i="4"/>
  <c r="AH7" i="12" l="1"/>
  <c r="AF7" i="12"/>
  <c r="AG7" i="12"/>
  <c r="AE7" i="12"/>
  <c r="AF8" i="6"/>
  <c r="AH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J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Från tabeller-filen
</t>
        </r>
      </text>
    </comment>
  </commentList>
</comments>
</file>

<file path=xl/sharedStrings.xml><?xml version="1.0" encoding="utf-8"?>
<sst xmlns="http://schemas.openxmlformats.org/spreadsheetml/2006/main" count="925" uniqueCount="173">
  <si>
    <t xml:space="preserve"> </t>
  </si>
  <si>
    <t xml:space="preserve">
</t>
  </si>
  <si>
    <t>2011</t>
  </si>
  <si>
    <t>2010</t>
  </si>
  <si>
    <t>2009</t>
  </si>
  <si>
    <t>Jan-Dec</t>
  </si>
  <si>
    <t>Jan-Sep</t>
  </si>
  <si>
    <t>Jan-Jun</t>
  </si>
  <si>
    <t>Jan-Mar</t>
  </si>
  <si>
    <t>Goodwill</t>
  </si>
  <si>
    <t>Until 
Dec 10</t>
  </si>
  <si>
    <t>Until 
Sep 10</t>
  </si>
  <si>
    <t>Until
Jun 10</t>
  </si>
  <si>
    <t>Until
Mar 10</t>
  </si>
  <si>
    <t>Until 
Dec 11</t>
  </si>
  <si>
    <t>Until 
Sep 11</t>
  </si>
  <si>
    <t>Until
Jun 11</t>
  </si>
  <si>
    <t>Until
Mar 11</t>
  </si>
  <si>
    <t>Until 
Dec 09</t>
  </si>
  <si>
    <t>Until 
Sep 09</t>
  </si>
  <si>
    <t>Until
Jun 09</t>
  </si>
  <si>
    <t>Until
Mar 09</t>
  </si>
  <si>
    <t>2012</t>
  </si>
  <si>
    <t>2013</t>
  </si>
  <si>
    <t>Until
Mar 12</t>
  </si>
  <si>
    <t>Until
Jun 12</t>
  </si>
  <si>
    <t>Until 
Sep 12</t>
  </si>
  <si>
    <t>Until 
Dec 12</t>
  </si>
  <si>
    <t>Until
Mar 13</t>
  </si>
  <si>
    <t>Until
Jun 13</t>
  </si>
  <si>
    <t>Until 
Sep 13</t>
  </si>
  <si>
    <t>Until 
Dec 13</t>
  </si>
  <si>
    <t>2014</t>
  </si>
  <si>
    <t>Until 
Dec 14</t>
  </si>
  <si>
    <t>Until 
Sep 14</t>
  </si>
  <si>
    <t>Until
Jun 14</t>
  </si>
  <si>
    <t>Until
Mar 14</t>
  </si>
  <si>
    <t>Resultaträkningar</t>
  </si>
  <si>
    <t>Helår</t>
  </si>
  <si>
    <t>Mkr</t>
  </si>
  <si>
    <t>Intäkter</t>
  </si>
  <si>
    <t>Kostnader för produktion och förvaltning</t>
  </si>
  <si>
    <t>Bruttoresultat</t>
  </si>
  <si>
    <t>Försäljnings- och administrationskostnader</t>
  </si>
  <si>
    <t>Resultat från joint ventures och intresseföretag</t>
  </si>
  <si>
    <t>Rörelseresultat</t>
  </si>
  <si>
    <t>Finansnetto</t>
  </si>
  <si>
    <t>Resultat efter finansiella poster</t>
  </si>
  <si>
    <t>Skatter</t>
  </si>
  <si>
    <t>Periodens resultat</t>
  </si>
  <si>
    <t>Periodens resultat hänförligt till</t>
  </si>
  <si>
    <t xml:space="preserve">  Aktieägarna</t>
  </si>
  <si>
    <t xml:space="preserve">  Innehav utan bestämmande inflytande</t>
  </si>
  <si>
    <t>Resultat per aktie efter återköp och konvertering, kr</t>
  </si>
  <si>
    <t>Resultat per aktie efter återköp, konvertering och utspädning, kr</t>
  </si>
  <si>
    <t>Kvartal</t>
  </si>
  <si>
    <t>Delår</t>
  </si>
  <si>
    <t>Rullande 12 månader</t>
  </si>
  <si>
    <t>Byggverksamhet</t>
  </si>
  <si>
    <t>Bostadsutveckling</t>
  </si>
  <si>
    <t>Kommersiell fastighetsutveckling</t>
  </si>
  <si>
    <t>Infrastrukturutveckling</t>
  </si>
  <si>
    <t>Centralt och elimineringar</t>
  </si>
  <si>
    <t>Periodens resultat per aktie, kr</t>
  </si>
  <si>
    <t>Avkastning på eget kapital, %</t>
  </si>
  <si>
    <t>Orderingång, Mdr kr</t>
  </si>
  <si>
    <t>Orderstock, Mdr kr</t>
  </si>
  <si>
    <t>Kassaflöde</t>
  </si>
  <si>
    <t>Kassaflöde från löpande verksamhet</t>
  </si>
  <si>
    <t>Kassaflöde från investeringsverksamhet</t>
  </si>
  <si>
    <t>Kassaflöde från finansieringsverksamhet</t>
  </si>
  <si>
    <t>Periodens kassaflöde</t>
  </si>
  <si>
    <t>Balansräkningar</t>
  </si>
  <si>
    <t>TILLGÅNGAR</t>
  </si>
  <si>
    <t>Anläggningstillgångar</t>
  </si>
  <si>
    <t>Materiella anläggningstillgångar</t>
  </si>
  <si>
    <t>Immateriella tillgångar</t>
  </si>
  <si>
    <t>Placeringar i joint ventures och intresseföretag</t>
  </si>
  <si>
    <t>Finansiella anläggningstillgångar</t>
  </si>
  <si>
    <t>Uppskjutna skattefordringar</t>
  </si>
  <si>
    <t>Summa anläggningstillgångar</t>
  </si>
  <si>
    <t>Omsättningstillgångar</t>
  </si>
  <si>
    <t>Omsättningsfastigheter</t>
  </si>
  <si>
    <t>Material och varulager</t>
  </si>
  <si>
    <t>Finansiella omsättningstillgångar</t>
  </si>
  <si>
    <t>Skattefordringar</t>
  </si>
  <si>
    <t>Övriga rörelsefordringar</t>
  </si>
  <si>
    <t>Kassa och bank</t>
  </si>
  <si>
    <t>Tillgångar som innehas för försäljning</t>
  </si>
  <si>
    <t>Summa omsättningstillgångar</t>
  </si>
  <si>
    <t>SUMMA TILLGÅNGAR</t>
  </si>
  <si>
    <t>varav räntebärande tillgångar</t>
  </si>
  <si>
    <t>EGET KAPITAL</t>
  </si>
  <si>
    <t>Eget kapital hänförligt till aktieägarna</t>
  </si>
  <si>
    <t>Innehav utan bestämmande inflytande</t>
  </si>
  <si>
    <t>Summa Eget kapital</t>
  </si>
  <si>
    <t>SKULDER</t>
  </si>
  <si>
    <t>Långfristiga skulder</t>
  </si>
  <si>
    <t>Finansiella långfristiga skulder</t>
  </si>
  <si>
    <t>Pensioner</t>
  </si>
  <si>
    <t>Uppskjutna skatteskulder</t>
  </si>
  <si>
    <t>Långfristiga avsättningar</t>
  </si>
  <si>
    <t>Summa långfristiga skulder</t>
  </si>
  <si>
    <t>Kortfristiga skulder</t>
  </si>
  <si>
    <t>Finansiella kortf ristiga skulder</t>
  </si>
  <si>
    <t>Skatteskulder</t>
  </si>
  <si>
    <t>Kortf ristiga avsättningar</t>
  </si>
  <si>
    <t>Övriga rörelseskulder</t>
  </si>
  <si>
    <t>Summa kortfristiga skulder</t>
  </si>
  <si>
    <t>SUMMA EGET KAPITAL OCH SKULDER</t>
  </si>
  <si>
    <t>varav räntebärande skulder</t>
  </si>
  <si>
    <t>Aktien</t>
  </si>
  <si>
    <t>Aktiekurs årets utgång, kr</t>
  </si>
  <si>
    <t>Börsvärde, miljarder kronor</t>
  </si>
  <si>
    <t>Högsta aktiekurs under året, kr</t>
  </si>
  <si>
    <t>Lägsta aktiekurs under året, kr</t>
  </si>
  <si>
    <t>Operativa finansiella tillgångar(+)/skulder(-), netto</t>
  </si>
  <si>
    <t>Avkastning på sysselsatt kapital i Projektutvecklingsenheterna, %</t>
  </si>
  <si>
    <t>Rörelsemarginal Byggverksamheten, %, rullande 12 månader</t>
  </si>
  <si>
    <t>Räntebärande nettofordran(+)/nettoskuld(-)</t>
  </si>
  <si>
    <t>Until 
Dec 15</t>
  </si>
  <si>
    <t>Until 
Sep 15</t>
  </si>
  <si>
    <t>Until
Jun 15</t>
  </si>
  <si>
    <t>Until
Mar 15</t>
  </si>
  <si>
    <t>2016</t>
  </si>
  <si>
    <t>Until 
Dec 16</t>
  </si>
  <si>
    <t>Until 
Sep 16</t>
  </si>
  <si>
    <t>Until
Jun 16</t>
  </si>
  <si>
    <t>Until
Mar 16</t>
  </si>
  <si>
    <t>Until 
Dec 17</t>
  </si>
  <si>
    <t>Until 
Sep 17</t>
  </si>
  <si>
    <t>Until
Jun 17</t>
  </si>
  <si>
    <t>Until
Mar 17</t>
  </si>
  <si>
    <t>-</t>
  </si>
  <si>
    <t>2017</t>
  </si>
  <si>
    <t>2018</t>
  </si>
  <si>
    <t>Until 
Dec 18</t>
  </si>
  <si>
    <t>Until 
Sep 18</t>
  </si>
  <si>
    <t>Until
Jun 18</t>
  </si>
  <si>
    <t>Until
Mar 18</t>
  </si>
  <si>
    <t>Avtalsskulder</t>
  </si>
  <si>
    <t>Avtalstillgångar</t>
  </si>
  <si>
    <t>Kortfristiga avsättningar</t>
  </si>
  <si>
    <t>Until 
Dec 19</t>
  </si>
  <si>
    <t>Until 
Sep 19</t>
  </si>
  <si>
    <t>Until
Jun 19</t>
  </si>
  <si>
    <t>Until
Mar 19</t>
  </si>
  <si>
    <t>Justerad räntebärande nettofordran(+)/nettoskuld(-)</t>
  </si>
  <si>
    <t>n.a</t>
  </si>
  <si>
    <t>2019</t>
  </si>
  <si>
    <t>Materiella anläggningstillgångar, nyttjanderätter</t>
  </si>
  <si>
    <t>Omsättningsfastigheter, nyttjanderätter</t>
  </si>
  <si>
    <t>Leasingskulder</t>
  </si>
  <si>
    <t>Finansiella kortfristiga skulder</t>
  </si>
  <si>
    <r>
      <t>Utestående antal aktier, miljoner</t>
    </r>
    <r>
      <rPr>
        <vertAlign val="superscript"/>
        <sz val="10"/>
        <rFont val="Arial"/>
        <family val="2"/>
      </rPr>
      <t>1)</t>
    </r>
  </si>
  <si>
    <r>
      <t>Direktavkastning, procent</t>
    </r>
    <r>
      <rPr>
        <vertAlign val="superscript"/>
        <sz val="10"/>
        <rFont val="Arial"/>
        <family val="2"/>
      </rPr>
      <t>2)</t>
    </r>
  </si>
  <si>
    <r>
      <t>Resultat per aktie, kr</t>
    </r>
    <r>
      <rPr>
        <vertAlign val="superscript"/>
        <sz val="10"/>
        <rFont val="Arial"/>
        <family val="2"/>
      </rPr>
      <t>3)</t>
    </r>
  </si>
  <si>
    <t>Nyckeltal</t>
  </si>
  <si>
    <t>Until 
Dec 20</t>
  </si>
  <si>
    <t>Until 
Sep 20</t>
  </si>
  <si>
    <t>Until
Jun 20</t>
  </si>
  <si>
    <t>Until
Mar 20</t>
  </si>
  <si>
    <t>2020</t>
  </si>
  <si>
    <t>Kv3</t>
  </si>
  <si>
    <t>Kv4</t>
  </si>
  <si>
    <t>Kv2</t>
  </si>
  <si>
    <t>Kv1</t>
  </si>
  <si>
    <t>2015</t>
  </si>
  <si>
    <t>Utdelning per aktie, kr</t>
  </si>
  <si>
    <r>
      <t>Utdelningsandel, %</t>
    </r>
    <r>
      <rPr>
        <vertAlign val="superscript"/>
        <sz val="10"/>
        <rFont val="Arial"/>
        <family val="2"/>
      </rPr>
      <t>5)</t>
    </r>
  </si>
  <si>
    <t>5,50 4)</t>
  </si>
  <si>
    <t>10,00 4)</t>
  </si>
  <si>
    <t>8.00 4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</si>
</sst>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&quot;$&quot;#,##0_);[Red]\(&quot;$&quot;#,##0\)"/>
    <numFmt numFmtId="165" formatCode="_(* #,##0.00_);_(* \(#,##0.00\);_(* &quot;-&quot;??_);_(@_)"/>
    <numFmt numFmtId="166" formatCode="_-* #,##0.00\ _k_r_-;\-* #,##0.00\ _k_r_-;_-* &quot;-&quot;??\ _k_r_-;_-@_-"/>
    <numFmt numFmtId="167" formatCode="0.0"/>
    <numFmt numFmtId="168" formatCode="#,##0.0"/>
    <numFmt numFmtId="169" formatCode="#,##0.000000&quot; &quot;;\(#,##0.000000\)&quot; &quot;"/>
    <numFmt numFmtId="170" formatCode="_-[$€-2]\ * #,##0.00_-;\-[$€-2]\ * #,##0.00_-;_-[$€-2]\ * &quot;-&quot;??_-"/>
    <numFmt numFmtId="171" formatCode="_ * #,##0.00_ ;_ * \-#,##0.00_ ;_ * &quot;-&quot;??_ ;_ @_ "/>
    <numFmt numFmtId="172" formatCode="0.00_)"/>
    <numFmt numFmtId="173" formatCode="#,##0_ ;[Red]\-#,##0\ "/>
    <numFmt numFmtId="174" formatCode="#,##0;[Red]&quot;-&quot;#,##0"/>
    <numFmt numFmtId="175" formatCode="#\ ##0"/>
  </numFmts>
  <fonts count="5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b/>
      <sz val="11"/>
      <color indexed="10"/>
      <name val="Calibri"/>
      <family val="2"/>
    </font>
    <font>
      <b/>
      <sz val="12"/>
      <name val="Helv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9"/>
      <name val="Helv"/>
    </font>
    <font>
      <b/>
      <sz val="11"/>
      <color indexed="9"/>
      <name val="Calibri"/>
      <family val="2"/>
    </font>
    <font>
      <sz val="9"/>
      <name val="Helv"/>
    </font>
    <font>
      <sz val="11"/>
      <color indexed="10"/>
      <name val="Calibri"/>
      <family val="2"/>
    </font>
    <font>
      <sz val="10"/>
      <name val="Trebuchet MS"/>
      <family val="2"/>
    </font>
    <font>
      <b/>
      <i/>
      <sz val="16"/>
      <name val="Helv"/>
    </font>
    <font>
      <sz val="10"/>
      <name val="Frutiger 45 Light"/>
      <family val="2"/>
    </font>
    <font>
      <b/>
      <sz val="11"/>
      <name val="Helv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u/>
      <sz val="10"/>
      <color indexed="39"/>
      <name val="Times New Roman"/>
      <family val="1"/>
    </font>
    <font>
      <b/>
      <sz val="11"/>
      <color indexed="8"/>
      <name val="Calibri"/>
      <family val="2"/>
    </font>
    <font>
      <sz val="11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Helv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0"/>
      <name val="Arial"/>
      <family val="2"/>
    </font>
    <font>
      <vertAlign val="superscript"/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3">
    <xf numFmtId="0" fontId="0" fillId="0" borderId="0">
      <alignment horizontal="right" vertical="top"/>
    </xf>
    <xf numFmtId="0" fontId="6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49" fontId="5" fillId="0" borderId="1" applyFill="0" applyProtection="0">
      <alignment horizontal="right"/>
    </xf>
    <xf numFmtId="49" fontId="5" fillId="0" borderId="1" applyFill="0" applyProtection="0">
      <alignment horizontal="left"/>
    </xf>
    <xf numFmtId="3" fontId="6" fillId="0" borderId="2" applyNumberFormat="0" applyFill="0" applyProtection="0">
      <alignment vertical="top"/>
    </xf>
    <xf numFmtId="49" fontId="7" fillId="0" borderId="0" applyFill="0" applyBorder="0" applyProtection="0">
      <alignment horizontal="center"/>
    </xf>
    <xf numFmtId="0" fontId="10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37" fontId="14" fillId="0" borderId="0"/>
    <xf numFmtId="0" fontId="10" fillId="5" borderId="3" applyNumberFormat="0" applyFont="0" applyAlignment="0" applyProtection="0"/>
    <xf numFmtId="0" fontId="15" fillId="12" borderId="4" applyNumberFormat="0" applyAlignment="0" applyProtection="0"/>
    <xf numFmtId="0" fontId="16" fillId="0" borderId="0" applyNumberFormat="0" applyFill="0" applyBorder="0">
      <alignment horizontal="left"/>
    </xf>
    <xf numFmtId="0" fontId="17" fillId="7" borderId="0" applyNumberFormat="0" applyBorder="0" applyAlignment="0" applyProtection="0"/>
    <xf numFmtId="169" fontId="10" fillId="0" borderId="0" applyFont="0" applyFill="0" applyBorder="0" applyProtection="0">
      <protection locked="0"/>
    </xf>
    <xf numFmtId="0" fontId="18" fillId="13" borderId="0" applyNumberFormat="0" applyBorder="0" applyAlignment="0" applyProtection="0"/>
    <xf numFmtId="15" fontId="10" fillId="0" borderId="0" applyFont="0" applyFill="0" applyBorder="0" applyProtection="0"/>
    <xf numFmtId="170" fontId="10" fillId="0" borderId="0" applyFont="0" applyFill="0" applyBorder="0" applyAlignment="0" applyProtection="0"/>
    <xf numFmtId="0" fontId="13" fillId="14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8" borderId="4" applyNumberFormat="0" applyAlignment="0" applyProtection="0"/>
    <xf numFmtId="0" fontId="21" fillId="0" borderId="5" applyNumberFormat="0" applyFill="0" applyBorder="0">
      <alignment horizontal="center"/>
    </xf>
    <xf numFmtId="0" fontId="22" fillId="18" borderId="6" applyNumberFormat="0" applyAlignment="0" applyProtection="0"/>
    <xf numFmtId="0" fontId="23" fillId="0" borderId="5" applyNumberFormat="0" applyFill="0" applyBorder="0">
      <alignment horizontal="left"/>
    </xf>
    <xf numFmtId="0" fontId="24" fillId="0" borderId="7" applyNumberFormat="0" applyFill="0" applyAlignment="0" applyProtection="0"/>
    <xf numFmtId="171" fontId="25" fillId="0" borderId="0" applyFont="0" applyFill="0" applyBorder="0" applyAlignment="0" applyProtection="0"/>
    <xf numFmtId="172" fontId="26" fillId="0" borderId="0"/>
    <xf numFmtId="0" fontId="10" fillId="0" borderId="0" applyNumberFormat="0" applyFill="0" applyBorder="0" applyAlignment="0" applyProtection="0"/>
    <xf numFmtId="173" fontId="11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8" fillId="0" borderId="8" applyNumberFormat="0" applyFill="0" applyBorder="0">
      <alignment horizontal="left"/>
    </xf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10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>
      <alignment horizontal="left"/>
    </xf>
    <xf numFmtId="0" fontId="21" fillId="0" borderId="0" applyNumberFormat="0" applyFill="0" applyBorder="0">
      <alignment horizontal="left"/>
    </xf>
    <xf numFmtId="174" fontId="36" fillId="0" borderId="0" applyFont="0" applyFill="0" applyBorder="0" applyAlignment="0" applyProtection="0"/>
    <xf numFmtId="0" fontId="37" fillId="12" borderId="13" applyNumberFormat="0" applyAlignment="0" applyProtection="0"/>
    <xf numFmtId="164" fontId="3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41" borderId="0" applyNumberFormat="0" applyBorder="0" applyAlignment="0" applyProtection="0"/>
    <xf numFmtId="0" fontId="47" fillId="45" borderId="0" applyNumberFormat="0" applyBorder="0" applyAlignment="0" applyProtection="0"/>
    <xf numFmtId="0" fontId="49" fillId="5" borderId="3" applyNumberFormat="0" applyFont="0" applyAlignment="0" applyProtection="0"/>
    <xf numFmtId="0" fontId="41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47" fillId="38" borderId="0" applyNumberFormat="0" applyBorder="0" applyAlignment="0" applyProtection="0"/>
    <xf numFmtId="0" fontId="47" fillId="42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21" borderId="19" applyNumberFormat="0" applyAlignment="0" applyProtection="0"/>
    <xf numFmtId="0" fontId="43" fillId="0" borderId="18" applyNumberFormat="0" applyFill="0" applyAlignment="0" applyProtection="0"/>
    <xf numFmtId="0" fontId="10" fillId="0" borderId="0" applyBorder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50" fillId="0" borderId="0"/>
    <xf numFmtId="0" fontId="51" fillId="0" borderId="1" applyNumberFormat="0" applyFill="0" applyBorder="0">
      <alignment horizontal="left"/>
    </xf>
    <xf numFmtId="0" fontId="48" fillId="0" borderId="0"/>
    <xf numFmtId="0" fontId="42" fillId="20" borderId="17" applyNumberFormat="0" applyAlignment="0" applyProtection="0"/>
    <xf numFmtId="0" fontId="45" fillId="0" borderId="0" applyNumberForma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41" borderId="0" applyNumberFormat="0" applyBorder="0" applyAlignment="0" applyProtection="0"/>
    <xf numFmtId="0" fontId="47" fillId="45" borderId="0" applyNumberFormat="0" applyBorder="0" applyAlignment="0" applyProtection="0"/>
    <xf numFmtId="0" fontId="41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47" fillId="38" borderId="0" applyNumberFormat="0" applyBorder="0" applyAlignment="0" applyProtection="0"/>
    <xf numFmtId="0" fontId="47" fillId="42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21" borderId="19" applyNumberFormat="0" applyAlignment="0" applyProtection="0"/>
    <xf numFmtId="0" fontId="43" fillId="0" borderId="18" applyNumberFormat="0" applyFill="0" applyAlignment="0" applyProtection="0"/>
    <xf numFmtId="0" fontId="10" fillId="0" borderId="0" applyBorder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51" fillId="0" borderId="1" applyNumberFormat="0" applyFill="0" applyBorder="0">
      <alignment horizontal="left"/>
    </xf>
    <xf numFmtId="0" fontId="42" fillId="20" borderId="17" applyNumberFormat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0" fontId="10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0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</cellStyleXfs>
  <cellXfs count="138">
    <xf numFmtId="0" fontId="0" fillId="0" borderId="0" xfId="0">
      <alignment horizontal="right" vertical="top"/>
    </xf>
    <xf numFmtId="3" fontId="0" fillId="2" borderId="0" xfId="0" applyNumberFormat="1" applyFill="1" applyAlignment="1">
      <alignment vertical="top"/>
    </xf>
    <xf numFmtId="3" fontId="0" fillId="2" borderId="0" xfId="0" applyNumberFormat="1" applyFill="1" applyAlignment="1">
      <alignment horizontal="right"/>
    </xf>
    <xf numFmtId="0" fontId="4" fillId="2" borderId="0" xfId="2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0" xfId="0" applyFont="1" applyFill="1">
      <alignment horizontal="right" vertical="top"/>
    </xf>
    <xf numFmtId="0" fontId="5" fillId="2" borderId="0" xfId="1" applyFont="1" applyFill="1">
      <alignment horizontal="left"/>
    </xf>
    <xf numFmtId="49" fontId="5" fillId="2" borderId="1" xfId="4" applyFill="1">
      <alignment horizontal="left"/>
    </xf>
    <xf numFmtId="49" fontId="5" fillId="2" borderId="1" xfId="3" applyFill="1">
      <alignment horizontal="right"/>
    </xf>
    <xf numFmtId="3" fontId="10" fillId="2" borderId="0" xfId="0" applyNumberFormat="1" applyFont="1" applyFill="1" applyAlignment="1">
      <alignment vertical="top"/>
    </xf>
    <xf numFmtId="168" fontId="10" fillId="2" borderId="0" xfId="0" applyNumberFormat="1" applyFont="1" applyFill="1" applyAlignment="1"/>
    <xf numFmtId="4" fontId="10" fillId="2" borderId="0" xfId="0" applyNumberFormat="1" applyFont="1" applyFill="1" applyAlignment="1"/>
    <xf numFmtId="0" fontId="8" fillId="2" borderId="0" xfId="0" applyFont="1" applyFill="1" applyAlignment="1">
      <alignment horizontal="right"/>
    </xf>
    <xf numFmtId="0" fontId="8" fillId="2" borderId="0" xfId="0" applyFont="1" applyFill="1">
      <alignment horizontal="right" vertical="top"/>
    </xf>
    <xf numFmtId="168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0" fontId="0" fillId="2" borderId="0" xfId="0" applyFill="1">
      <alignment horizontal="right" vertical="top"/>
    </xf>
    <xf numFmtId="0" fontId="0" fillId="2" borderId="0" xfId="0" applyFill="1" applyAlignment="1">
      <alignment horizontal="right"/>
    </xf>
    <xf numFmtId="0" fontId="6" fillId="2" borderId="0" xfId="1" applyFill="1">
      <alignment horizontal="left"/>
    </xf>
    <xf numFmtId="3" fontId="6" fillId="2" borderId="0" xfId="1" applyNumberFormat="1" applyFill="1">
      <alignment horizontal="left"/>
    </xf>
    <xf numFmtId="3" fontId="52" fillId="2" borderId="0" xfId="1" applyNumberFormat="1" applyFont="1" applyFill="1" applyAlignment="1">
      <alignment horizontal="right"/>
    </xf>
    <xf numFmtId="3" fontId="6" fillId="2" borderId="0" xfId="1" applyNumberFormat="1" applyFill="1" applyAlignment="1">
      <alignment horizontal="right"/>
    </xf>
    <xf numFmtId="3" fontId="6" fillId="2" borderId="2" xfId="5" applyNumberFormat="1" applyFill="1">
      <alignment vertical="top"/>
    </xf>
    <xf numFmtId="49" fontId="6" fillId="2" borderId="2" xfId="5" applyNumberFormat="1" applyFill="1">
      <alignment vertical="top"/>
    </xf>
    <xf numFmtId="0" fontId="0" fillId="2" borderId="0" xfId="0" applyFill="1" applyAlignment="1">
      <alignment horizontal="left" vertical="top"/>
    </xf>
    <xf numFmtId="3" fontId="6" fillId="2" borderId="0" xfId="1" applyNumberFormat="1" applyFill="1" applyAlignment="1"/>
    <xf numFmtId="0" fontId="5" fillId="2" borderId="1" xfId="4" applyNumberFormat="1" applyFill="1">
      <alignment horizontal="left"/>
    </xf>
    <xf numFmtId="3" fontId="10" fillId="2" borderId="0" xfId="0" applyNumberFormat="1" applyFont="1" applyFill="1" applyAlignment="1">
      <alignment horizontal="right"/>
    </xf>
    <xf numFmtId="49" fontId="5" fillId="2" borderId="1" xfId="3" applyFill="1" applyAlignment="1">
      <alignment horizontal="right" wrapText="1"/>
    </xf>
    <xf numFmtId="3" fontId="10" fillId="2" borderId="0" xfId="0" applyNumberFormat="1" applyFont="1" applyFill="1" applyAlignment="1"/>
    <xf numFmtId="3" fontId="0" fillId="2" borderId="0" xfId="0" applyNumberFormat="1" applyFill="1" applyAlignment="1"/>
    <xf numFmtId="0" fontId="5" fillId="2" borderId="1" xfId="3" applyNumberFormat="1" applyFill="1">
      <alignment horizontal="right"/>
    </xf>
    <xf numFmtId="49" fontId="5" fillId="2" borderId="20" xfId="3" applyFill="1" applyBorder="1" applyAlignment="1">
      <alignment horizontal="right" wrapText="1"/>
    </xf>
    <xf numFmtId="3" fontId="0" fillId="2" borderId="0" xfId="0" applyNumberFormat="1" applyFill="1">
      <alignment horizontal="right" vertical="top"/>
    </xf>
    <xf numFmtId="2" fontId="0" fillId="2" borderId="0" xfId="0" applyNumberFormat="1" applyFill="1">
      <alignment horizontal="right" vertical="top"/>
    </xf>
    <xf numFmtId="2" fontId="0" fillId="2" borderId="0" xfId="0" applyNumberFormat="1" applyFill="1" applyAlignment="1">
      <alignment vertical="top"/>
    </xf>
    <xf numFmtId="4" fontId="10" fillId="2" borderId="0" xfId="0" applyNumberFormat="1" applyFont="1" applyFill="1" applyAlignment="1">
      <alignment horizontal="right"/>
    </xf>
    <xf numFmtId="4" fontId="10" fillId="2" borderId="0" xfId="163" applyNumberFormat="1" applyFill="1"/>
    <xf numFmtId="4" fontId="0" fillId="2" borderId="0" xfId="0" applyNumberFormat="1" applyFill="1" applyAlignment="1">
      <alignment horizontal="right"/>
    </xf>
    <xf numFmtId="167" fontId="0" fillId="2" borderId="0" xfId="0" applyNumberFormat="1" applyFill="1">
      <alignment horizontal="right" vertical="top"/>
    </xf>
    <xf numFmtId="167" fontId="0" fillId="2" borderId="0" xfId="0" applyNumberFormat="1" applyFill="1" applyAlignment="1">
      <alignment vertical="top"/>
    </xf>
    <xf numFmtId="168" fontId="10" fillId="2" borderId="0" xfId="0" applyNumberFormat="1" applyFont="1" applyFill="1" applyAlignment="1">
      <alignment horizontal="right"/>
    </xf>
    <xf numFmtId="168" fontId="10" fillId="2" borderId="0" xfId="161" applyNumberFormat="1" applyFill="1"/>
    <xf numFmtId="168" fontId="10" fillId="2" borderId="0" xfId="163" applyNumberFormat="1" applyFill="1"/>
    <xf numFmtId="167" fontId="0" fillId="2" borderId="0" xfId="0" applyNumberForma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10" fillId="2" borderId="0" xfId="163" applyNumberFormat="1" applyFill="1"/>
    <xf numFmtId="0" fontId="0" fillId="2" borderId="0" xfId="0" applyFill="1" applyAlignment="1"/>
    <xf numFmtId="4" fontId="0" fillId="2" borderId="0" xfId="0" applyNumberFormat="1" applyFill="1" applyAlignment="1"/>
    <xf numFmtId="2" fontId="0" fillId="2" borderId="0" xfId="0" applyNumberFormat="1" applyFill="1" applyAlignment="1">
      <alignment horizontal="right"/>
    </xf>
    <xf numFmtId="168" fontId="0" fillId="2" borderId="0" xfId="0" applyNumberFormat="1" applyFill="1" applyAlignment="1"/>
    <xf numFmtId="167" fontId="0" fillId="2" borderId="0" xfId="0" applyNumberFormat="1" applyFill="1" applyAlignment="1"/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0" fillId="2" borderId="0" xfId="162" applyNumberFormat="1" applyFill="1"/>
    <xf numFmtId="2" fontId="10" fillId="2" borderId="0" xfId="0" applyNumberFormat="1" applyFont="1" applyFill="1" applyAlignment="1">
      <alignment horizontal="right"/>
    </xf>
    <xf numFmtId="167" fontId="10" fillId="2" borderId="0" xfId="0" applyNumberFormat="1" applyFont="1" applyFill="1" applyAlignment="1">
      <alignment horizontal="right"/>
    </xf>
    <xf numFmtId="168" fontId="10" fillId="2" borderId="0" xfId="162" applyNumberFormat="1" applyFill="1"/>
    <xf numFmtId="0" fontId="0" fillId="2" borderId="0" xfId="0" quotePrefix="1" applyFill="1" applyAlignment="1">
      <alignment horizontal="right"/>
    </xf>
    <xf numFmtId="0" fontId="4" fillId="2" borderId="0" xfId="2" applyFill="1" applyAlignment="1"/>
    <xf numFmtId="0" fontId="6" fillId="2" borderId="0" xfId="1" applyFill="1" applyAlignment="1"/>
    <xf numFmtId="3" fontId="9" fillId="2" borderId="0" xfId="0" applyNumberFormat="1" applyFont="1" applyFill="1" applyAlignment="1"/>
    <xf numFmtId="0" fontId="0" fillId="2" borderId="0" xfId="0" applyFill="1" applyAlignment="1">
      <alignment vertical="top"/>
    </xf>
    <xf numFmtId="0" fontId="6" fillId="2" borderId="0" xfId="1" applyFill="1" applyAlignment="1">
      <alignment horizontal="left" wrapText="1"/>
    </xf>
    <xf numFmtId="0" fontId="52" fillId="2" borderId="0" xfId="1" applyFont="1" applyFill="1">
      <alignment horizontal="left"/>
    </xf>
    <xf numFmtId="4" fontId="0" fillId="2" borderId="0" xfId="0" applyNumberFormat="1" applyFill="1" applyAlignment="1">
      <alignment vertical="top"/>
    </xf>
    <xf numFmtId="0" fontId="4" fillId="0" borderId="0" xfId="2" applyAlignment="1">
      <alignment horizontal="left"/>
    </xf>
    <xf numFmtId="0" fontId="6" fillId="0" borderId="0" xfId="1">
      <alignment horizontal="left"/>
    </xf>
    <xf numFmtId="49" fontId="5" fillId="0" borderId="1" xfId="4">
      <alignment horizontal="left"/>
    </xf>
    <xf numFmtId="0" fontId="0" fillId="0" borderId="0" xfId="0" applyAlignment="1">
      <alignment horizontal="left" vertical="top"/>
    </xf>
    <xf numFmtId="0" fontId="4" fillId="2" borderId="0" xfId="2" applyFill="1" applyAlignment="1">
      <alignment horizontal="right"/>
    </xf>
    <xf numFmtId="2" fontId="0" fillId="0" borderId="0" xfId="0" applyNumberFormat="1">
      <alignment horizontal="right" vertical="top"/>
    </xf>
    <xf numFmtId="167" fontId="0" fillId="0" borderId="0" xfId="0" applyNumberFormat="1">
      <alignment horizontal="right" vertical="top"/>
    </xf>
    <xf numFmtId="0" fontId="4" fillId="0" borderId="0" xfId="2" applyAlignment="1">
      <alignment horizontal="right"/>
    </xf>
    <xf numFmtId="0" fontId="0" fillId="0" borderId="0" xfId="0" applyAlignment="1">
      <alignment horizontal="right"/>
    </xf>
    <xf numFmtId="49" fontId="5" fillId="0" borderId="1" xfId="3">
      <alignment horizontal="right"/>
    </xf>
    <xf numFmtId="2" fontId="1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7" fontId="10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3" fontId="6" fillId="0" borderId="0" xfId="1" applyNumberFormat="1">
      <alignment horizontal="left"/>
    </xf>
    <xf numFmtId="175" fontId="0" fillId="2" borderId="0" xfId="0" applyNumberFormat="1" applyFill="1" applyAlignment="1">
      <alignment horizontal="right"/>
    </xf>
    <xf numFmtId="175" fontId="6" fillId="2" borderId="0" xfId="1" applyNumberFormat="1" applyFill="1">
      <alignment horizontal="left"/>
    </xf>
    <xf numFmtId="175" fontId="0" fillId="2" borderId="0" xfId="0" applyNumberFormat="1" applyFill="1" applyAlignment="1">
      <alignment vertical="top"/>
    </xf>
    <xf numFmtId="175" fontId="0" fillId="2" borderId="0" xfId="0" applyNumberFormat="1" applyFill="1" applyAlignment="1"/>
    <xf numFmtId="175" fontId="6" fillId="2" borderId="2" xfId="5" applyNumberFormat="1" applyFill="1">
      <alignment vertical="top"/>
    </xf>
    <xf numFmtId="175" fontId="6" fillId="2" borderId="0" xfId="1" applyNumberFormat="1" applyFill="1" applyAlignment="1"/>
    <xf numFmtId="175" fontId="6" fillId="2" borderId="0" xfId="1" applyNumberFormat="1" applyFill="1" applyAlignment="1">
      <alignment horizontal="left" wrapText="1"/>
    </xf>
    <xf numFmtId="175" fontId="0" fillId="2" borderId="0" xfId="0" applyNumberFormat="1" applyFill="1" applyAlignment="1">
      <alignment horizontal="left" vertical="top"/>
    </xf>
    <xf numFmtId="175" fontId="10" fillId="2" borderId="0" xfId="160" applyNumberFormat="1" applyFill="1"/>
    <xf numFmtId="175" fontId="10" fillId="2" borderId="1" xfId="160" applyNumberFormat="1" applyFill="1" applyBorder="1"/>
    <xf numFmtId="175" fontId="5" fillId="2" borderId="2" xfId="5" applyNumberFormat="1" applyFont="1" applyFill="1">
      <alignment vertical="top"/>
    </xf>
    <xf numFmtId="175" fontId="8" fillId="2" borderId="0" xfId="0" applyNumberFormat="1" applyFont="1" applyFill="1" applyAlignment="1"/>
    <xf numFmtId="175" fontId="0" fillId="2" borderId="1" xfId="0" applyNumberFormat="1" applyFill="1" applyBorder="1" applyAlignment="1">
      <alignment vertical="top"/>
    </xf>
    <xf numFmtId="175" fontId="6" fillId="2" borderId="0" xfId="0" applyNumberFormat="1" applyFont="1" applyFill="1" applyAlignment="1">
      <alignment vertical="top"/>
    </xf>
    <xf numFmtId="175" fontId="52" fillId="2" borderId="0" xfId="1" applyNumberFormat="1" applyFont="1" applyFill="1" applyAlignment="1"/>
    <xf numFmtId="175" fontId="0" fillId="0" borderId="0" xfId="0" applyNumberFormat="1" applyAlignment="1">
      <alignment horizontal="right"/>
    </xf>
    <xf numFmtId="175" fontId="11" fillId="0" borderId="0" xfId="0" applyNumberFormat="1" applyFont="1" applyAlignment="1">
      <alignment horizontal="right"/>
    </xf>
    <xf numFmtId="175" fontId="9" fillId="0" borderId="0" xfId="0" applyNumberFormat="1" applyFont="1" applyAlignment="1">
      <alignment horizontal="right"/>
    </xf>
    <xf numFmtId="175" fontId="9" fillId="2" borderId="0" xfId="0" applyNumberFormat="1" applyFont="1" applyFill="1" applyAlignment="1">
      <alignment horizontal="right"/>
    </xf>
    <xf numFmtId="175" fontId="0" fillId="2" borderId="0" xfId="0" applyNumberFormat="1" applyFill="1">
      <alignment horizontal="right" vertical="top"/>
    </xf>
    <xf numFmtId="175" fontId="10" fillId="0" borderId="0" xfId="0" applyNumberFormat="1" applyFont="1" applyAlignment="1">
      <alignment horizontal="right"/>
    </xf>
    <xf numFmtId="175" fontId="0" fillId="0" borderId="0" xfId="0" applyNumberFormat="1">
      <alignment horizontal="right" vertical="top"/>
    </xf>
    <xf numFmtId="175" fontId="10" fillId="2" borderId="0" xfId="0" applyNumberFormat="1" applyFont="1" applyFill="1" applyAlignment="1">
      <alignment horizontal="right"/>
    </xf>
    <xf numFmtId="175" fontId="10" fillId="2" borderId="0" xfId="162" applyNumberFormat="1" applyFill="1"/>
    <xf numFmtId="175" fontId="10" fillId="2" borderId="0" xfId="0" applyNumberFormat="1" applyFont="1" applyFill="1" applyAlignment="1"/>
    <xf numFmtId="175" fontId="10" fillId="2" borderId="0" xfId="163" applyNumberFormat="1" applyFill="1"/>
    <xf numFmtId="175" fontId="10" fillId="2" borderId="0" xfId="165" applyNumberFormat="1" applyFill="1"/>
    <xf numFmtId="175" fontId="10" fillId="2" borderId="1" xfId="165" applyNumberFormat="1" applyFill="1" applyBorder="1"/>
    <xf numFmtId="175" fontId="10" fillId="2" borderId="0" xfId="164" applyNumberFormat="1" applyFill="1"/>
    <xf numFmtId="175" fontId="10" fillId="2" borderId="1" xfId="164" applyNumberFormat="1" applyFill="1" applyBorder="1"/>
    <xf numFmtId="175" fontId="5" fillId="2" borderId="0" xfId="164" applyNumberFormat="1" applyFont="1" applyFill="1"/>
    <xf numFmtId="175" fontId="6" fillId="2" borderId="2" xfId="0" applyNumberFormat="1" applyFont="1" applyFill="1" applyBorder="1" applyAlignment="1">
      <alignment vertical="top"/>
    </xf>
    <xf numFmtId="175" fontId="5" fillId="2" borderId="2" xfId="164" applyNumberFormat="1" applyFont="1" applyFill="1" applyBorder="1"/>
    <xf numFmtId="175" fontId="0" fillId="0" borderId="0" xfId="0" applyNumberFormat="1" applyAlignment="1">
      <alignment vertical="top"/>
    </xf>
    <xf numFmtId="175" fontId="5" fillId="0" borderId="2" xfId="5" applyNumberFormat="1" applyFont="1" applyAlignment="1">
      <alignment horizontal="right" vertical="top"/>
    </xf>
    <xf numFmtId="175" fontId="5" fillId="2" borderId="2" xfId="5" applyNumberFormat="1" applyFont="1" applyFill="1" applyAlignment="1">
      <alignment horizontal="right" vertical="top"/>
    </xf>
    <xf numFmtId="175" fontId="6" fillId="2" borderId="2" xfId="5" applyNumberFormat="1" applyFill="1" applyAlignment="1">
      <alignment horizontal="right" vertical="top"/>
    </xf>
    <xf numFmtId="175" fontId="6" fillId="0" borderId="0" xfId="1" applyNumberFormat="1">
      <alignment horizontal="left"/>
    </xf>
    <xf numFmtId="175" fontId="52" fillId="2" borderId="0" xfId="1" applyNumberFormat="1" applyFont="1" applyFill="1" applyAlignment="1">
      <alignment horizontal="right"/>
    </xf>
    <xf numFmtId="175" fontId="6" fillId="2" borderId="0" xfId="1" applyNumberFormat="1" applyFill="1" applyAlignment="1">
      <alignment horizontal="right"/>
    </xf>
    <xf numFmtId="175" fontId="8" fillId="2" borderId="0" xfId="0" applyNumberFormat="1" applyFont="1" applyFill="1" applyAlignment="1">
      <alignment horizontal="left"/>
    </xf>
    <xf numFmtId="175" fontId="5" fillId="2" borderId="0" xfId="1" applyNumberFormat="1" applyFont="1" applyFill="1" applyAlignment="1">
      <alignment horizontal="right"/>
    </xf>
    <xf numFmtId="175" fontId="6" fillId="0" borderId="2" xfId="0" applyNumberFormat="1" applyFont="1" applyBorder="1" applyAlignment="1">
      <alignment vertical="top"/>
    </xf>
    <xf numFmtId="175" fontId="0" fillId="2" borderId="1" xfId="0" applyNumberFormat="1" applyFill="1" applyBorder="1" applyAlignment="1">
      <alignment horizontal="left" vertical="top"/>
    </xf>
    <xf numFmtId="175" fontId="6" fillId="0" borderId="0" xfId="1" applyNumberFormat="1" applyAlignment="1"/>
    <xf numFmtId="175" fontId="6" fillId="2" borderId="0" xfId="5" applyNumberFormat="1" applyFill="1" applyBorder="1" applyAlignment="1">
      <alignment horizontal="right" vertical="top"/>
    </xf>
    <xf numFmtId="175" fontId="6" fillId="2" borderId="0" xfId="0" applyNumberFormat="1" applyFont="1" applyFill="1" applyAlignment="1">
      <alignment horizontal="right"/>
    </xf>
    <xf numFmtId="4" fontId="10" fillId="2" borderId="0" xfId="0" applyNumberFormat="1" applyFont="1" applyFill="1">
      <alignment horizontal="right" vertical="top"/>
    </xf>
    <xf numFmtId="49" fontId="7" fillId="0" borderId="0" xfId="6">
      <alignment horizontal="center"/>
    </xf>
    <xf numFmtId="49" fontId="7" fillId="0" borderId="0" xfId="6" quotePrefix="1">
      <alignment horizontal="center"/>
    </xf>
    <xf numFmtId="49" fontId="7" fillId="2" borderId="0" xfId="6" applyFill="1">
      <alignment horizontal="center"/>
    </xf>
    <xf numFmtId="49" fontId="7" fillId="2" borderId="0" xfId="6" quotePrefix="1" applyFill="1">
      <alignment horizontal="center"/>
    </xf>
    <xf numFmtId="49" fontId="55" fillId="0" borderId="0" xfId="6" applyFont="1">
      <alignment horizontal="center"/>
    </xf>
    <xf numFmtId="49" fontId="55" fillId="2" borderId="0" xfId="6" applyFont="1" applyFill="1">
      <alignment horizontal="center"/>
    </xf>
    <xf numFmtId="49" fontId="55" fillId="2" borderId="0" xfId="6" quotePrefix="1" applyFont="1" applyFill="1">
      <alignment horizontal="center"/>
    </xf>
  </cellXfs>
  <cellStyles count="193">
    <cellStyle name="20% - Dekorfärg1" xfId="10" xr:uid="{00000000-0005-0000-0000-000000000000}"/>
    <cellStyle name="20% - Dekorfärg1 2" xfId="70" xr:uid="{00000000-0005-0000-0000-000001000000}"/>
    <cellStyle name="20% - Dekorfärg1 2 2" xfId="168" xr:uid="{00000000-0005-0000-0000-000002000000}"/>
    <cellStyle name="20% - Dekorfärg1 3" xfId="112" xr:uid="{00000000-0005-0000-0000-000003000000}"/>
    <cellStyle name="20% - Dekorfärg1 3 2" xfId="181" xr:uid="{00000000-0005-0000-0000-000004000000}"/>
    <cellStyle name="20% - Dekorfärg1_Balance sheets" xfId="124" xr:uid="{00000000-0005-0000-0000-000005000000}"/>
    <cellStyle name="20% - Dekorfärg2" xfId="11" xr:uid="{00000000-0005-0000-0000-000006000000}"/>
    <cellStyle name="20% - Dekorfärg2 2" xfId="71" xr:uid="{00000000-0005-0000-0000-000007000000}"/>
    <cellStyle name="20% - Dekorfärg2 2 2" xfId="169" xr:uid="{00000000-0005-0000-0000-000008000000}"/>
    <cellStyle name="20% - Dekorfärg2 3" xfId="113" xr:uid="{00000000-0005-0000-0000-000009000000}"/>
    <cellStyle name="20% - Dekorfärg2 3 2" xfId="182" xr:uid="{00000000-0005-0000-0000-00000A000000}"/>
    <cellStyle name="20% - Dekorfärg2_Balance sheets" xfId="125" xr:uid="{00000000-0005-0000-0000-00000B000000}"/>
    <cellStyle name="20% - Dekorfärg3" xfId="12" xr:uid="{00000000-0005-0000-0000-00000C000000}"/>
    <cellStyle name="20% - Dekorfärg3 2" xfId="72" xr:uid="{00000000-0005-0000-0000-00000D000000}"/>
    <cellStyle name="20% - Dekorfärg3 2 2" xfId="170" xr:uid="{00000000-0005-0000-0000-00000E000000}"/>
    <cellStyle name="20% - Dekorfärg3 3" xfId="114" xr:uid="{00000000-0005-0000-0000-00000F000000}"/>
    <cellStyle name="20% - Dekorfärg3 3 2" xfId="183" xr:uid="{00000000-0005-0000-0000-000010000000}"/>
    <cellStyle name="20% - Dekorfärg3_Balance sheets" xfId="126" xr:uid="{00000000-0005-0000-0000-000011000000}"/>
    <cellStyle name="20% - Dekorfärg4" xfId="13" xr:uid="{00000000-0005-0000-0000-000012000000}"/>
    <cellStyle name="20% - Dekorfärg4 2" xfId="73" xr:uid="{00000000-0005-0000-0000-000013000000}"/>
    <cellStyle name="20% - Dekorfärg4 2 2" xfId="171" xr:uid="{00000000-0005-0000-0000-000014000000}"/>
    <cellStyle name="20% - Dekorfärg4 3" xfId="115" xr:uid="{00000000-0005-0000-0000-000015000000}"/>
    <cellStyle name="20% - Dekorfärg4 3 2" xfId="184" xr:uid="{00000000-0005-0000-0000-000016000000}"/>
    <cellStyle name="20% - Dekorfärg4_Balance sheets" xfId="127" xr:uid="{00000000-0005-0000-0000-000017000000}"/>
    <cellStyle name="20% - Dekorfärg5" xfId="14" xr:uid="{00000000-0005-0000-0000-000018000000}"/>
    <cellStyle name="20% - Dekorfärg5 2" xfId="74" xr:uid="{00000000-0005-0000-0000-000019000000}"/>
    <cellStyle name="20% - Dekorfärg5 2 2" xfId="172" xr:uid="{00000000-0005-0000-0000-00001A000000}"/>
    <cellStyle name="20% - Dekorfärg5 3" xfId="116" xr:uid="{00000000-0005-0000-0000-00001B000000}"/>
    <cellStyle name="20% - Dekorfärg5 3 2" xfId="185" xr:uid="{00000000-0005-0000-0000-00001C000000}"/>
    <cellStyle name="20% - Dekorfärg5_Balance sheets" xfId="128" xr:uid="{00000000-0005-0000-0000-00001D000000}"/>
    <cellStyle name="20% - Dekorfärg6" xfId="15" xr:uid="{00000000-0005-0000-0000-00001E000000}"/>
    <cellStyle name="20% - Dekorfärg6 2" xfId="75" xr:uid="{00000000-0005-0000-0000-00001F000000}"/>
    <cellStyle name="20% - Dekorfärg6 2 2" xfId="173" xr:uid="{00000000-0005-0000-0000-000020000000}"/>
    <cellStyle name="20% - Dekorfärg6 3" xfId="117" xr:uid="{00000000-0005-0000-0000-000021000000}"/>
    <cellStyle name="20% - Dekorfärg6 3 2" xfId="186" xr:uid="{00000000-0005-0000-0000-000022000000}"/>
    <cellStyle name="20% - Dekorfärg6_Balance sheets" xfId="129" xr:uid="{00000000-0005-0000-0000-000023000000}"/>
    <cellStyle name="40% - Dekorfärg1" xfId="16" xr:uid="{00000000-0005-0000-0000-000024000000}"/>
    <cellStyle name="40% - Dekorfärg1 2" xfId="76" xr:uid="{00000000-0005-0000-0000-000025000000}"/>
    <cellStyle name="40% - Dekorfärg1 2 2" xfId="174" xr:uid="{00000000-0005-0000-0000-000026000000}"/>
    <cellStyle name="40% - Dekorfärg1 3" xfId="118" xr:uid="{00000000-0005-0000-0000-000027000000}"/>
    <cellStyle name="40% - Dekorfärg1 3 2" xfId="187" xr:uid="{00000000-0005-0000-0000-000028000000}"/>
    <cellStyle name="40% - Dekorfärg1_Balance sheets" xfId="130" xr:uid="{00000000-0005-0000-0000-000029000000}"/>
    <cellStyle name="40% - Dekorfärg2" xfId="17" xr:uid="{00000000-0005-0000-0000-00002A000000}"/>
    <cellStyle name="40% - Dekorfärg2 2" xfId="77" xr:uid="{00000000-0005-0000-0000-00002B000000}"/>
    <cellStyle name="40% - Dekorfärg2 2 2" xfId="175" xr:uid="{00000000-0005-0000-0000-00002C000000}"/>
    <cellStyle name="40% - Dekorfärg2 3" xfId="119" xr:uid="{00000000-0005-0000-0000-00002D000000}"/>
    <cellStyle name="40% - Dekorfärg2 3 2" xfId="188" xr:uid="{00000000-0005-0000-0000-00002E000000}"/>
    <cellStyle name="40% - Dekorfärg2_Balance sheets" xfId="131" xr:uid="{00000000-0005-0000-0000-00002F000000}"/>
    <cellStyle name="40% - Dekorfärg3" xfId="18" xr:uid="{00000000-0005-0000-0000-000030000000}"/>
    <cellStyle name="40% - Dekorfärg3 2" xfId="78" xr:uid="{00000000-0005-0000-0000-000031000000}"/>
    <cellStyle name="40% - Dekorfärg3 2 2" xfId="176" xr:uid="{00000000-0005-0000-0000-000032000000}"/>
    <cellStyle name="40% - Dekorfärg3 3" xfId="120" xr:uid="{00000000-0005-0000-0000-000033000000}"/>
    <cellStyle name="40% - Dekorfärg3 3 2" xfId="189" xr:uid="{00000000-0005-0000-0000-000034000000}"/>
    <cellStyle name="40% - Dekorfärg3_Balance sheets" xfId="132" xr:uid="{00000000-0005-0000-0000-000035000000}"/>
    <cellStyle name="40% - Dekorfärg4" xfId="19" xr:uid="{00000000-0005-0000-0000-000036000000}"/>
    <cellStyle name="40% - Dekorfärg4 2" xfId="79" xr:uid="{00000000-0005-0000-0000-000037000000}"/>
    <cellStyle name="40% - Dekorfärg4 2 2" xfId="177" xr:uid="{00000000-0005-0000-0000-000038000000}"/>
    <cellStyle name="40% - Dekorfärg4 3" xfId="121" xr:uid="{00000000-0005-0000-0000-000039000000}"/>
    <cellStyle name="40% - Dekorfärg4 3 2" xfId="190" xr:uid="{00000000-0005-0000-0000-00003A000000}"/>
    <cellStyle name="40% - Dekorfärg4_Balance sheets" xfId="133" xr:uid="{00000000-0005-0000-0000-00003B000000}"/>
    <cellStyle name="40% - Dekorfärg5" xfId="20" xr:uid="{00000000-0005-0000-0000-00003C000000}"/>
    <cellStyle name="40% - Dekorfärg5 2" xfId="80" xr:uid="{00000000-0005-0000-0000-00003D000000}"/>
    <cellStyle name="40% - Dekorfärg5 2 2" xfId="178" xr:uid="{00000000-0005-0000-0000-00003E000000}"/>
    <cellStyle name="40% - Dekorfärg5 3" xfId="122" xr:uid="{00000000-0005-0000-0000-00003F000000}"/>
    <cellStyle name="40% - Dekorfärg5 3 2" xfId="191" xr:uid="{00000000-0005-0000-0000-000040000000}"/>
    <cellStyle name="40% - Dekorfärg5_Balance sheets" xfId="134" xr:uid="{00000000-0005-0000-0000-000041000000}"/>
    <cellStyle name="40% - Dekorfärg6" xfId="21" xr:uid="{00000000-0005-0000-0000-000042000000}"/>
    <cellStyle name="40% - Dekorfärg6 2" xfId="81" xr:uid="{00000000-0005-0000-0000-000043000000}"/>
    <cellStyle name="40% - Dekorfärg6 2 2" xfId="179" xr:uid="{00000000-0005-0000-0000-000044000000}"/>
    <cellStyle name="40% - Dekorfärg6 3" xfId="123" xr:uid="{00000000-0005-0000-0000-000045000000}"/>
    <cellStyle name="40% - Dekorfärg6 3 2" xfId="192" xr:uid="{00000000-0005-0000-0000-000046000000}"/>
    <cellStyle name="40% - Dekorfärg6_Balance sheets" xfId="135" xr:uid="{00000000-0005-0000-0000-000047000000}"/>
    <cellStyle name="60% - Dekorfärg1" xfId="22" xr:uid="{00000000-0005-0000-0000-000048000000}"/>
    <cellStyle name="60% - Dekorfärg1 2" xfId="82" xr:uid="{00000000-0005-0000-0000-000049000000}"/>
    <cellStyle name="60% - Dekorfärg1_Balance sheets" xfId="136" xr:uid="{00000000-0005-0000-0000-00004A000000}"/>
    <cellStyle name="60% - Dekorfärg2" xfId="23" xr:uid="{00000000-0005-0000-0000-00004B000000}"/>
    <cellStyle name="60% - Dekorfärg2 2" xfId="83" xr:uid="{00000000-0005-0000-0000-00004C000000}"/>
    <cellStyle name="60% - Dekorfärg2_Balance sheets" xfId="137" xr:uid="{00000000-0005-0000-0000-00004D000000}"/>
    <cellStyle name="60% - Dekorfärg3" xfId="24" xr:uid="{00000000-0005-0000-0000-00004E000000}"/>
    <cellStyle name="60% - Dekorfärg3 2" xfId="84" xr:uid="{00000000-0005-0000-0000-00004F000000}"/>
    <cellStyle name="60% - Dekorfärg3_Balance sheets" xfId="138" xr:uid="{00000000-0005-0000-0000-000050000000}"/>
    <cellStyle name="60% - Dekorfärg4" xfId="25" xr:uid="{00000000-0005-0000-0000-000051000000}"/>
    <cellStyle name="60% - Dekorfärg4 2" xfId="85" xr:uid="{00000000-0005-0000-0000-000052000000}"/>
    <cellStyle name="60% - Dekorfärg4_Balance sheets" xfId="139" xr:uid="{00000000-0005-0000-0000-000053000000}"/>
    <cellStyle name="60% - Dekorfärg5" xfId="26" xr:uid="{00000000-0005-0000-0000-000054000000}"/>
    <cellStyle name="60% - Dekorfärg5 2" xfId="86" xr:uid="{00000000-0005-0000-0000-000055000000}"/>
    <cellStyle name="60% - Dekorfärg5_Balance sheets" xfId="140" xr:uid="{00000000-0005-0000-0000-000056000000}"/>
    <cellStyle name="60% - Dekorfärg6" xfId="27" xr:uid="{00000000-0005-0000-0000-000057000000}"/>
    <cellStyle name="60% - Dekorfärg6 2" xfId="87" xr:uid="{00000000-0005-0000-0000-000058000000}"/>
    <cellStyle name="60% - Dekorfärg6_Balance sheets" xfId="141" xr:uid="{00000000-0005-0000-0000-000059000000}"/>
    <cellStyle name="A3 297 x 420 mm" xfId="28" xr:uid="{00000000-0005-0000-0000-00005A000000}"/>
    <cellStyle name="Anteckning" xfId="29" xr:uid="{00000000-0005-0000-0000-00005B000000}"/>
    <cellStyle name="Anteckning 2" xfId="88" xr:uid="{00000000-0005-0000-0000-00005C000000}"/>
    <cellStyle name="Beräkning" xfId="30" xr:uid="{00000000-0005-0000-0000-00005D000000}"/>
    <cellStyle name="Blankettnamn" xfId="31" xr:uid="{00000000-0005-0000-0000-00005E000000}"/>
    <cellStyle name="Bra" xfId="32" xr:uid="{00000000-0005-0000-0000-00005F000000}"/>
    <cellStyle name="Comma 2" xfId="8" xr:uid="{00000000-0005-0000-0000-000060000000}"/>
    <cellStyle name="Comma 2 2" xfId="166" xr:uid="{00000000-0005-0000-0000-000061000000}"/>
    <cellStyle name="Comma(%)" xfId="33" xr:uid="{00000000-0005-0000-0000-000062000000}"/>
    <cellStyle name="DateDMY" xfId="35" xr:uid="{00000000-0005-0000-0000-000063000000}"/>
    <cellStyle name="Dålig" xfId="34" xr:uid="{00000000-0005-0000-0000-000064000000}"/>
    <cellStyle name="Dålig 2" xfId="89" xr:uid="{00000000-0005-0000-0000-000065000000}"/>
    <cellStyle name="Dålig_Balance sheets" xfId="142" xr:uid="{00000000-0005-0000-0000-000066000000}"/>
    <cellStyle name="Euro" xfId="36" xr:uid="{00000000-0005-0000-0000-000067000000}"/>
    <cellStyle name="Färg1" xfId="37" xr:uid="{00000000-0005-0000-0000-000068000000}"/>
    <cellStyle name="Färg1 2" xfId="90" xr:uid="{00000000-0005-0000-0000-000069000000}"/>
    <cellStyle name="Färg1_Balance sheets" xfId="143" xr:uid="{00000000-0005-0000-0000-00006A000000}"/>
    <cellStyle name="Färg2" xfId="38" xr:uid="{00000000-0005-0000-0000-00006B000000}"/>
    <cellStyle name="Färg2 2" xfId="91" xr:uid="{00000000-0005-0000-0000-00006C000000}"/>
    <cellStyle name="Färg2_Balance sheets" xfId="144" xr:uid="{00000000-0005-0000-0000-00006D000000}"/>
    <cellStyle name="Färg3" xfId="39" xr:uid="{00000000-0005-0000-0000-00006E000000}"/>
    <cellStyle name="Färg3 2" xfId="92" xr:uid="{00000000-0005-0000-0000-00006F000000}"/>
    <cellStyle name="Färg3_Balance sheets" xfId="145" xr:uid="{00000000-0005-0000-0000-000070000000}"/>
    <cellStyle name="Färg4" xfId="40" xr:uid="{00000000-0005-0000-0000-000071000000}"/>
    <cellStyle name="Färg4 2" xfId="93" xr:uid="{00000000-0005-0000-0000-000072000000}"/>
    <cellStyle name="Färg4_Balance sheets" xfId="146" xr:uid="{00000000-0005-0000-0000-000073000000}"/>
    <cellStyle name="Färg5" xfId="41" xr:uid="{00000000-0005-0000-0000-000074000000}"/>
    <cellStyle name="Färg5 2" xfId="94" xr:uid="{00000000-0005-0000-0000-000075000000}"/>
    <cellStyle name="Färg5_Balance sheets" xfId="147" xr:uid="{00000000-0005-0000-0000-000076000000}"/>
    <cellStyle name="Färg6" xfId="42" xr:uid="{00000000-0005-0000-0000-000077000000}"/>
    <cellStyle name="Färg6 2" xfId="95" xr:uid="{00000000-0005-0000-0000-000078000000}"/>
    <cellStyle name="Färg6_Balance sheets" xfId="148" xr:uid="{00000000-0005-0000-0000-000079000000}"/>
    <cellStyle name="Förklarande text" xfId="43" xr:uid="{00000000-0005-0000-0000-00007A000000}"/>
    <cellStyle name="Förklarande text 2" xfId="96" xr:uid="{00000000-0005-0000-0000-00007B000000}"/>
    <cellStyle name="Förklarande text_Balance sheets" xfId="149" xr:uid="{00000000-0005-0000-0000-00007C000000}"/>
    <cellStyle name="Indata" xfId="44" xr:uid="{00000000-0005-0000-0000-00007D000000}"/>
    <cellStyle name="Kolumnrubrik" xfId="45" xr:uid="{00000000-0005-0000-0000-00007E000000}"/>
    <cellStyle name="Kontrollcell" xfId="46" xr:uid="{00000000-0005-0000-0000-00007F000000}"/>
    <cellStyle name="Kontrollcell 2" xfId="97" xr:uid="{00000000-0005-0000-0000-000080000000}"/>
    <cellStyle name="Kontrollcell_Balance sheets" xfId="150" xr:uid="{00000000-0005-0000-0000-000081000000}"/>
    <cellStyle name="KRADSFI" xfId="47" xr:uid="{00000000-0005-0000-0000-000082000000}"/>
    <cellStyle name="Länkad cell" xfId="48" xr:uid="{00000000-0005-0000-0000-000083000000}"/>
    <cellStyle name="Länkad cell 2" xfId="98" xr:uid="{00000000-0005-0000-0000-000084000000}"/>
    <cellStyle name="Länkad cell_Balance sheets" xfId="151" xr:uid="{00000000-0005-0000-0000-000085000000}"/>
    <cellStyle name="Millares_Statments F2 2005" xfId="49" xr:uid="{00000000-0005-0000-0000-000086000000}"/>
    <cellStyle name="Normal" xfId="0" builtinId="0"/>
    <cellStyle name="Normal - Style1" xfId="50" xr:uid="{00000000-0005-0000-0000-000088000000}"/>
    <cellStyle name="Normal 2" xfId="7" xr:uid="{00000000-0005-0000-0000-000089000000}"/>
    <cellStyle name="Normal 2 2" xfId="99" xr:uid="{00000000-0005-0000-0000-00008A000000}"/>
    <cellStyle name="Normal 2_Balance sheets" xfId="152" xr:uid="{00000000-0005-0000-0000-00008B000000}"/>
    <cellStyle name="Normal 3" xfId="51" xr:uid="{00000000-0005-0000-0000-00008C000000}"/>
    <cellStyle name="Normal 4" xfId="69" xr:uid="{00000000-0005-0000-0000-00008D000000}"/>
    <cellStyle name="Normal 4 2" xfId="167" xr:uid="{00000000-0005-0000-0000-00008E000000}"/>
    <cellStyle name="Normal 5" xfId="106" xr:uid="{00000000-0005-0000-0000-00008F000000}"/>
    <cellStyle name="Normal 5 2" xfId="180" xr:uid="{00000000-0005-0000-0000-000090000000}"/>
    <cellStyle name="Normal 6" xfId="111" xr:uid="{00000000-0005-0000-0000-000091000000}"/>
    <cellStyle name="Normal_Cash flow-3M" xfId="165" xr:uid="{00000000-0005-0000-0000-000092000000}"/>
    <cellStyle name="Normal_Cash flow-YTD" xfId="164" xr:uid="{00000000-0005-0000-0000-000093000000}"/>
    <cellStyle name="Normal_Income-3M" xfId="160" xr:uid="{00000000-0005-0000-0000-000094000000}"/>
    <cellStyle name="Normal_Key figures-3M" xfId="162" xr:uid="{00000000-0005-0000-0000-000095000000}"/>
    <cellStyle name="Normal_Key figures-YTD" xfId="163" xr:uid="{00000000-0005-0000-0000-000096000000}"/>
    <cellStyle name="Normal_STYRELSERAPPORTEN" xfId="161" xr:uid="{00000000-0005-0000-0000-000097000000}"/>
    <cellStyle name="Normal1" xfId="52" xr:uid="{00000000-0005-0000-0000-000098000000}"/>
    <cellStyle name="Normal2" xfId="53" xr:uid="{00000000-0005-0000-0000-000099000000}"/>
    <cellStyle name="Percent 2" xfId="9" xr:uid="{00000000-0005-0000-0000-00009A000000}"/>
    <cellStyle name="Resultat" xfId="54" xr:uid="{00000000-0005-0000-0000-00009B000000}"/>
    <cellStyle name="Rubrik" xfId="55" xr:uid="{00000000-0005-0000-0000-00009C000000}"/>
    <cellStyle name="Rubrik 1" xfId="56" xr:uid="{00000000-0005-0000-0000-00009D000000}"/>
    <cellStyle name="Rubrik 1 2" xfId="100" xr:uid="{00000000-0005-0000-0000-00009E000000}"/>
    <cellStyle name="Rubrik 1_Balance sheets" xfId="153" xr:uid="{00000000-0005-0000-0000-00009F000000}"/>
    <cellStyle name="Rubrik 2" xfId="57" xr:uid="{00000000-0005-0000-0000-0000A0000000}"/>
    <cellStyle name="Rubrik 2 2" xfId="101" xr:uid="{00000000-0005-0000-0000-0000A1000000}"/>
    <cellStyle name="Rubrik 2_Balance sheets" xfId="154" xr:uid="{00000000-0005-0000-0000-0000A2000000}"/>
    <cellStyle name="Rubrik 3" xfId="58" xr:uid="{00000000-0005-0000-0000-0000A3000000}"/>
    <cellStyle name="Rubrik 3 2" xfId="102" xr:uid="{00000000-0005-0000-0000-0000A4000000}"/>
    <cellStyle name="Rubrik 3_Balance sheets" xfId="155" xr:uid="{00000000-0005-0000-0000-0000A5000000}"/>
    <cellStyle name="Rubrik 4" xfId="59" xr:uid="{00000000-0005-0000-0000-0000A6000000}"/>
    <cellStyle name="Rubrik 4 2" xfId="103" xr:uid="{00000000-0005-0000-0000-0000A7000000}"/>
    <cellStyle name="Rubrik 4_Balance sheets" xfId="156" xr:uid="{00000000-0005-0000-0000-0000A8000000}"/>
    <cellStyle name="SectionTitle" xfId="60" xr:uid="{00000000-0005-0000-0000-0000A9000000}"/>
    <cellStyle name="Standard_Org plan SPDE" xfId="104" xr:uid="{00000000-0005-0000-0000-0000AA000000}"/>
    <cellStyle name="Style 1" xfId="61" xr:uid="{00000000-0005-0000-0000-0000AB000000}"/>
    <cellStyle name="Subheading" xfId="1" xr:uid="{00000000-0005-0000-0000-0000AC000000}"/>
    <cellStyle name="Summa" xfId="62" xr:uid="{00000000-0005-0000-0000-0000AD000000}"/>
    <cellStyle name="Summa 2" xfId="105" xr:uid="{00000000-0005-0000-0000-0000AE000000}"/>
    <cellStyle name="Summa_Balance sheets" xfId="157" xr:uid="{00000000-0005-0000-0000-0000AF000000}"/>
    <cellStyle name="tableheading" xfId="2" xr:uid="{00000000-0005-0000-0000-0000B0000000}"/>
    <cellStyle name="Text" xfId="63" xr:uid="{00000000-0005-0000-0000-0000B1000000}"/>
    <cellStyle name="Textrubrik" xfId="64" xr:uid="{00000000-0005-0000-0000-0000B2000000}"/>
    <cellStyle name="th" xfId="3" xr:uid="{00000000-0005-0000-0000-0000B3000000}"/>
    <cellStyle name="th-left" xfId="4" xr:uid="{00000000-0005-0000-0000-0000B4000000}"/>
    <cellStyle name="tr-sum" xfId="5" xr:uid="{00000000-0005-0000-0000-0000B5000000}"/>
    <cellStyle name="Tusental (0)_BIL10B98" xfId="65" xr:uid="{00000000-0005-0000-0000-0000B6000000}"/>
    <cellStyle name="Utdata" xfId="66" xr:uid="{00000000-0005-0000-0000-0000B7000000}"/>
    <cellStyle name="Utdata 2" xfId="107" xr:uid="{00000000-0005-0000-0000-0000B8000000}"/>
    <cellStyle name="Utdata_Balance sheets" xfId="158" xr:uid="{00000000-0005-0000-0000-0000B9000000}"/>
    <cellStyle name="Valuta (0)_BIL10B98" xfId="67" xr:uid="{00000000-0005-0000-0000-0000BA000000}"/>
    <cellStyle name="Varningstext" xfId="68" xr:uid="{00000000-0005-0000-0000-0000BB000000}"/>
    <cellStyle name="Varningstext 2" xfId="108" xr:uid="{00000000-0005-0000-0000-0000BC000000}"/>
    <cellStyle name="Varningstext_Balance sheets" xfId="159" xr:uid="{00000000-0005-0000-0000-0000BD000000}"/>
    <cellStyle name="Währung [0]_Org plan SPDE" xfId="109" xr:uid="{00000000-0005-0000-0000-0000BE000000}"/>
    <cellStyle name="Währung_Org plan SPDE" xfId="110" xr:uid="{00000000-0005-0000-0000-0000BF000000}"/>
    <cellStyle name="Yeargroup" xfId="6" xr:uid="{00000000-0005-0000-0000-0000C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oup.skanska.com/My%20Documents/SKANSKA%20GROUP%2002-10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oup.skanska.com/Documents%20and%20Settings/bc909909/Local%20Settings/Temp/51010%20Falkirk%20Model%20-%20Estimated%20Cos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ATA"/>
      <sheetName val="Inmatning"/>
      <sheetName val="Chart data"/>
      <sheetName val="SKANSKA GROUP"/>
      <sheetName val="Chart1"/>
      <sheetName val="OH"/>
      <sheetName val="IndataOld"/>
      <sheetName val="ModSkanska"/>
    </sheetNames>
    <sheetDataSet>
      <sheetData sheetId="0" refreshError="1">
        <row r="11">
          <cell r="A11">
            <v>-2</v>
          </cell>
          <cell r="B11" t="str">
            <v>Q3-1998</v>
          </cell>
          <cell r="E11">
            <v>18682</v>
          </cell>
          <cell r="H11">
            <v>66872</v>
          </cell>
        </row>
        <row r="12">
          <cell r="A12">
            <v>-1</v>
          </cell>
          <cell r="B12" t="str">
            <v>Q4-1998</v>
          </cell>
          <cell r="E12">
            <v>18819</v>
          </cell>
          <cell r="H12">
            <v>67871</v>
          </cell>
        </row>
        <row r="13">
          <cell r="A13">
            <v>0</v>
          </cell>
          <cell r="B13" t="str">
            <v>Q1-1999</v>
          </cell>
          <cell r="E13">
            <v>18511</v>
          </cell>
          <cell r="H13">
            <v>75066</v>
          </cell>
        </row>
        <row r="14">
          <cell r="A14">
            <v>1</v>
          </cell>
          <cell r="B14" t="str">
            <v>Q2-1999</v>
          </cell>
          <cell r="E14">
            <v>28673</v>
          </cell>
          <cell r="G14">
            <v>84685</v>
          </cell>
          <cell r="H14">
            <v>86383</v>
          </cell>
          <cell r="J14">
            <v>86383</v>
          </cell>
        </row>
        <row r="15">
          <cell r="A15">
            <v>2</v>
          </cell>
          <cell r="B15" t="str">
            <v>Q3-1999</v>
          </cell>
          <cell r="E15">
            <v>17878</v>
          </cell>
          <cell r="G15">
            <v>83881</v>
          </cell>
          <cell r="H15">
            <v>82421</v>
          </cell>
          <cell r="J15">
            <v>82421</v>
          </cell>
        </row>
        <row r="16">
          <cell r="A16">
            <v>3</v>
          </cell>
          <cell r="B16" t="str">
            <v>Q4-1999</v>
          </cell>
          <cell r="E16">
            <v>31832</v>
          </cell>
          <cell r="G16">
            <v>96894</v>
          </cell>
          <cell r="H16">
            <v>93583</v>
          </cell>
          <cell r="J16">
            <v>93583</v>
          </cell>
        </row>
        <row r="17">
          <cell r="A17">
            <v>4</v>
          </cell>
          <cell r="B17" t="str">
            <v>Q1-2000</v>
          </cell>
          <cell r="E17">
            <v>24206</v>
          </cell>
          <cell r="G17">
            <v>102589</v>
          </cell>
          <cell r="H17">
            <v>100383</v>
          </cell>
          <cell r="J17">
            <v>100383</v>
          </cell>
        </row>
        <row r="18">
          <cell r="A18">
            <v>5</v>
          </cell>
          <cell r="B18" t="str">
            <v>Q2-2000</v>
          </cell>
          <cell r="E18">
            <v>30559</v>
          </cell>
          <cell r="G18">
            <v>104475</v>
          </cell>
          <cell r="H18">
            <v>111644</v>
          </cell>
          <cell r="J18">
            <v>111644</v>
          </cell>
        </row>
        <row r="19">
          <cell r="A19">
            <v>6</v>
          </cell>
          <cell r="B19" t="str">
            <v>Q3-2000</v>
          </cell>
          <cell r="E19">
            <v>31655</v>
          </cell>
          <cell r="G19">
            <v>118252</v>
          </cell>
          <cell r="H19">
            <v>133770</v>
          </cell>
          <cell r="J19">
            <v>133770</v>
          </cell>
        </row>
        <row r="20">
          <cell r="A20">
            <v>7</v>
          </cell>
          <cell r="B20" t="str">
            <v>Q4-2000</v>
          </cell>
          <cell r="E20">
            <v>40611</v>
          </cell>
          <cell r="G20">
            <v>127031</v>
          </cell>
          <cell r="H20">
            <v>160675</v>
          </cell>
          <cell r="J20">
            <v>160675</v>
          </cell>
        </row>
        <row r="21">
          <cell r="A21">
            <v>8</v>
          </cell>
          <cell r="B21" t="str">
            <v>Q1-2001</v>
          </cell>
          <cell r="E21">
            <v>49008</v>
          </cell>
          <cell r="G21">
            <v>151833</v>
          </cell>
          <cell r="H21">
            <v>185560</v>
          </cell>
          <cell r="J21">
            <v>185560</v>
          </cell>
        </row>
        <row r="22">
          <cell r="A22">
            <v>9</v>
          </cell>
          <cell r="B22" t="str">
            <v>Q2-2001</v>
          </cell>
          <cell r="E22">
            <v>44557</v>
          </cell>
          <cell r="G22">
            <v>165831</v>
          </cell>
          <cell r="H22">
            <v>191490</v>
          </cell>
          <cell r="J22">
            <v>191490</v>
          </cell>
        </row>
        <row r="23">
          <cell r="A23">
            <v>10</v>
          </cell>
          <cell r="B23" t="str">
            <v>Q3-2001</v>
          </cell>
          <cell r="E23">
            <v>37344</v>
          </cell>
          <cell r="G23">
            <v>171520</v>
          </cell>
          <cell r="H23">
            <v>183553</v>
          </cell>
          <cell r="J23">
            <v>183553</v>
          </cell>
        </row>
        <row r="24">
          <cell r="A24">
            <v>11</v>
          </cell>
          <cell r="B24" t="str">
            <v>Q4-2001</v>
          </cell>
          <cell r="E24">
            <v>21598</v>
          </cell>
          <cell r="G24">
            <v>152507</v>
          </cell>
          <cell r="H24">
            <v>158643</v>
          </cell>
          <cell r="J24">
            <v>158643</v>
          </cell>
        </row>
        <row r="25">
          <cell r="A25">
            <v>12</v>
          </cell>
          <cell r="B25" t="str">
            <v>Q1-2002</v>
          </cell>
          <cell r="E25">
            <v>30610</v>
          </cell>
          <cell r="G25">
            <v>134109</v>
          </cell>
          <cell r="H25">
            <v>153633</v>
          </cell>
          <cell r="J25">
            <v>153633</v>
          </cell>
        </row>
        <row r="26">
          <cell r="A26">
            <v>13</v>
          </cell>
          <cell r="B26" t="str">
            <v>Q2-2002</v>
          </cell>
          <cell r="E26">
            <v>38948</v>
          </cell>
          <cell r="G26">
            <v>128500</v>
          </cell>
          <cell r="H26">
            <v>143422</v>
          </cell>
          <cell r="J26">
            <v>143422</v>
          </cell>
        </row>
        <row r="27">
          <cell r="A27">
            <v>14</v>
          </cell>
          <cell r="B27" t="str">
            <v>Q3-2002</v>
          </cell>
          <cell r="E27">
            <v>33702</v>
          </cell>
          <cell r="G27">
            <v>124858</v>
          </cell>
          <cell r="H27">
            <v>145512</v>
          </cell>
          <cell r="J27">
            <v>145512</v>
          </cell>
        </row>
        <row r="28">
          <cell r="A28">
            <v>15</v>
          </cell>
          <cell r="B28" t="str">
            <v>Q4-2002</v>
          </cell>
          <cell r="G28">
            <v>0</v>
          </cell>
          <cell r="J28">
            <v>0</v>
          </cell>
        </row>
        <row r="29">
          <cell r="A29">
            <v>16</v>
          </cell>
          <cell r="B29" t="str">
            <v>FC-2002</v>
          </cell>
          <cell r="K29">
            <v>142412</v>
          </cell>
          <cell r="L29">
            <v>146064</v>
          </cell>
        </row>
        <row r="36">
          <cell r="A36">
            <v>-2</v>
          </cell>
          <cell r="B36" t="str">
            <v>Q3-1998</v>
          </cell>
          <cell r="C36">
            <v>16057</v>
          </cell>
          <cell r="F36">
            <v>1031</v>
          </cell>
          <cell r="H36">
            <v>1137</v>
          </cell>
          <cell r="I36">
            <v>851</v>
          </cell>
        </row>
        <row r="37">
          <cell r="A37">
            <v>-1</v>
          </cell>
          <cell r="B37" t="str">
            <v>Q4-1998</v>
          </cell>
          <cell r="C37">
            <v>20039</v>
          </cell>
          <cell r="F37">
            <v>783</v>
          </cell>
          <cell r="H37">
            <v>853</v>
          </cell>
          <cell r="I37">
            <v>515</v>
          </cell>
        </row>
        <row r="38">
          <cell r="A38">
            <v>0</v>
          </cell>
          <cell r="B38" t="str">
            <v>Q1-1999</v>
          </cell>
          <cell r="C38">
            <v>15488</v>
          </cell>
          <cell r="F38">
            <v>680</v>
          </cell>
          <cell r="H38">
            <v>734</v>
          </cell>
          <cell r="I38">
            <v>345</v>
          </cell>
        </row>
        <row r="39">
          <cell r="A39">
            <v>1</v>
          </cell>
          <cell r="B39" t="str">
            <v>Q2-1999</v>
          </cell>
          <cell r="C39">
            <v>21756</v>
          </cell>
          <cell r="D39">
            <v>73340</v>
          </cell>
          <cell r="F39">
            <v>4254</v>
          </cell>
          <cell r="G39">
            <v>6748</v>
          </cell>
          <cell r="H39">
            <v>4138</v>
          </cell>
          <cell r="I39">
            <v>673</v>
          </cell>
          <cell r="J39">
            <v>6862</v>
          </cell>
          <cell r="N39">
            <v>1809</v>
          </cell>
          <cell r="O39">
            <v>3465</v>
          </cell>
        </row>
        <row r="40">
          <cell r="A40">
            <v>2</v>
          </cell>
          <cell r="B40" t="str">
            <v>Q3-1999</v>
          </cell>
          <cell r="C40">
            <v>19595</v>
          </cell>
          <cell r="D40">
            <v>76878</v>
          </cell>
          <cell r="F40">
            <v>688</v>
          </cell>
          <cell r="G40">
            <v>6405</v>
          </cell>
          <cell r="H40">
            <v>739</v>
          </cell>
          <cell r="I40">
            <v>587</v>
          </cell>
          <cell r="J40">
            <v>6464</v>
          </cell>
          <cell r="N40">
            <v>1727</v>
          </cell>
          <cell r="O40">
            <v>152</v>
          </cell>
        </row>
        <row r="41">
          <cell r="A41">
            <v>3</v>
          </cell>
          <cell r="B41" t="str">
            <v>Q4-1999</v>
          </cell>
          <cell r="C41">
            <v>22289</v>
          </cell>
          <cell r="D41">
            <v>79128</v>
          </cell>
          <cell r="F41">
            <v>1240</v>
          </cell>
          <cell r="G41">
            <v>6862</v>
          </cell>
          <cell r="H41">
            <v>1290</v>
          </cell>
          <cell r="I41">
            <v>1072</v>
          </cell>
          <cell r="J41">
            <v>6901</v>
          </cell>
          <cell r="N41">
            <v>1686</v>
          </cell>
          <cell r="O41">
            <v>218</v>
          </cell>
        </row>
        <row r="42">
          <cell r="A42">
            <v>4</v>
          </cell>
          <cell r="B42" t="str">
            <v>Q1-2000</v>
          </cell>
          <cell r="C42">
            <v>18595</v>
          </cell>
          <cell r="D42">
            <v>82235</v>
          </cell>
          <cell r="F42">
            <v>3047</v>
          </cell>
          <cell r="G42">
            <v>9229</v>
          </cell>
          <cell r="H42">
            <v>1336</v>
          </cell>
          <cell r="I42">
            <v>576</v>
          </cell>
          <cell r="J42">
            <v>7503</v>
          </cell>
          <cell r="N42">
            <v>1442</v>
          </cell>
          <cell r="O42">
            <v>760</v>
          </cell>
        </row>
        <row r="43">
          <cell r="A43">
            <v>5</v>
          </cell>
          <cell r="B43" t="str">
            <v>Q2-2000</v>
          </cell>
          <cell r="C43">
            <v>23226</v>
          </cell>
          <cell r="D43">
            <v>83705</v>
          </cell>
          <cell r="F43">
            <v>2462</v>
          </cell>
          <cell r="G43">
            <v>7437</v>
          </cell>
          <cell r="H43">
            <v>2520</v>
          </cell>
          <cell r="I43">
            <v>2121</v>
          </cell>
          <cell r="J43">
            <v>5885</v>
          </cell>
          <cell r="N43">
            <v>1440</v>
          </cell>
          <cell r="O43">
            <v>399</v>
          </cell>
        </row>
        <row r="44">
          <cell r="A44">
            <v>6</v>
          </cell>
          <cell r="B44" t="str">
            <v>Q3-2000</v>
          </cell>
          <cell r="C44">
            <v>28638</v>
          </cell>
          <cell r="D44">
            <v>92748</v>
          </cell>
          <cell r="F44">
            <v>940</v>
          </cell>
          <cell r="G44">
            <v>7689</v>
          </cell>
          <cell r="H44">
            <v>1051</v>
          </cell>
          <cell r="I44">
            <v>795</v>
          </cell>
          <cell r="J44">
            <v>6197</v>
          </cell>
          <cell r="N44">
            <v>80</v>
          </cell>
          <cell r="O44">
            <v>256</v>
          </cell>
        </row>
        <row r="45">
          <cell r="A45">
            <v>7</v>
          </cell>
          <cell r="B45" t="str">
            <v>Q4-2000</v>
          </cell>
          <cell r="C45">
            <v>37563</v>
          </cell>
          <cell r="D45">
            <v>108022</v>
          </cell>
          <cell r="F45">
            <v>2082</v>
          </cell>
          <cell r="G45">
            <v>8531</v>
          </cell>
          <cell r="H45">
            <v>2283</v>
          </cell>
          <cell r="I45">
            <v>924</v>
          </cell>
          <cell r="J45">
            <v>7190</v>
          </cell>
          <cell r="N45">
            <v>88</v>
          </cell>
          <cell r="O45">
            <v>1359</v>
          </cell>
        </row>
        <row r="46">
          <cell r="A46">
            <v>8</v>
          </cell>
          <cell r="B46" t="str">
            <v>Q1-2001</v>
          </cell>
          <cell r="C46">
            <v>34818</v>
          </cell>
          <cell r="D46">
            <v>124245</v>
          </cell>
          <cell r="F46">
            <v>-445</v>
          </cell>
          <cell r="G46">
            <v>5039</v>
          </cell>
          <cell r="H46">
            <v>-317</v>
          </cell>
          <cell r="I46">
            <v>-307</v>
          </cell>
          <cell r="J46">
            <v>5537</v>
          </cell>
          <cell r="N46">
            <v>0</v>
          </cell>
          <cell r="O46">
            <v>-10</v>
          </cell>
        </row>
        <row r="47">
          <cell r="A47">
            <v>9</v>
          </cell>
          <cell r="B47" t="str">
            <v>Q2-2001</v>
          </cell>
          <cell r="C47">
            <v>44565</v>
          </cell>
          <cell r="D47">
            <v>145584</v>
          </cell>
          <cell r="F47">
            <v>1521</v>
          </cell>
          <cell r="G47">
            <v>4098</v>
          </cell>
          <cell r="H47">
            <v>1765</v>
          </cell>
          <cell r="I47">
            <v>1767</v>
          </cell>
          <cell r="J47">
            <v>4782</v>
          </cell>
          <cell r="N47">
            <v>0</v>
          </cell>
          <cell r="O47">
            <v>-2</v>
          </cell>
        </row>
        <row r="48">
          <cell r="A48">
            <v>10</v>
          </cell>
          <cell r="B48" t="str">
            <v>Q3-2001</v>
          </cell>
          <cell r="C48">
            <v>43001</v>
          </cell>
          <cell r="D48">
            <v>159947</v>
          </cell>
          <cell r="F48">
            <v>-1208</v>
          </cell>
          <cell r="G48">
            <v>1950</v>
          </cell>
          <cell r="H48">
            <v>-763</v>
          </cell>
          <cell r="I48">
            <v>-765</v>
          </cell>
          <cell r="J48">
            <v>2968</v>
          </cell>
          <cell r="N48">
            <v>92</v>
          </cell>
          <cell r="O48">
            <v>2</v>
          </cell>
        </row>
        <row r="49">
          <cell r="A49">
            <v>11</v>
          </cell>
          <cell r="B49" t="str">
            <v>Q4-2001</v>
          </cell>
          <cell r="C49">
            <v>42553</v>
          </cell>
          <cell r="D49">
            <v>164937</v>
          </cell>
          <cell r="F49">
            <v>1248</v>
          </cell>
          <cell r="G49">
            <v>1116</v>
          </cell>
          <cell r="H49">
            <v>1608</v>
          </cell>
          <cell r="I49">
            <v>1763</v>
          </cell>
          <cell r="J49">
            <v>2293</v>
          </cell>
          <cell r="N49">
            <v>0</v>
          </cell>
          <cell r="O49">
            <v>-155</v>
          </cell>
        </row>
        <row r="50">
          <cell r="A50">
            <v>12</v>
          </cell>
          <cell r="B50" t="str">
            <v>Q1-2002</v>
          </cell>
          <cell r="C50">
            <v>33036</v>
          </cell>
          <cell r="D50">
            <v>163155</v>
          </cell>
          <cell r="F50">
            <v>113</v>
          </cell>
          <cell r="G50">
            <v>1674</v>
          </cell>
          <cell r="H50">
            <v>234</v>
          </cell>
          <cell r="I50">
            <v>234</v>
          </cell>
          <cell r="J50">
            <v>2844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Q2-2002</v>
          </cell>
          <cell r="C51">
            <v>39155</v>
          </cell>
          <cell r="D51">
            <v>157745</v>
          </cell>
          <cell r="F51">
            <v>280</v>
          </cell>
          <cell r="G51">
            <v>433</v>
          </cell>
          <cell r="H51">
            <v>816</v>
          </cell>
          <cell r="I51">
            <v>816</v>
          </cell>
          <cell r="J51">
            <v>1895</v>
          </cell>
          <cell r="N51">
            <v>0</v>
          </cell>
          <cell r="O51">
            <v>0</v>
          </cell>
        </row>
        <row r="52">
          <cell r="A52">
            <v>14</v>
          </cell>
          <cell r="B52" t="str">
            <v>Q3-2002</v>
          </cell>
          <cell r="C52">
            <v>35531</v>
          </cell>
          <cell r="D52">
            <v>150275</v>
          </cell>
          <cell r="F52">
            <v>670</v>
          </cell>
          <cell r="G52">
            <v>2311</v>
          </cell>
          <cell r="H52">
            <v>876</v>
          </cell>
          <cell r="I52">
            <v>876</v>
          </cell>
          <cell r="J52">
            <v>3534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Q4-2002</v>
          </cell>
          <cell r="D53">
            <v>0</v>
          </cell>
          <cell r="G53">
            <v>0</v>
          </cell>
          <cell r="J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FC-2002</v>
          </cell>
          <cell r="K54">
            <v>145929</v>
          </cell>
          <cell r="L54">
            <v>2688</v>
          </cell>
          <cell r="M54">
            <v>3769</v>
          </cell>
          <cell r="N54">
            <v>0</v>
          </cell>
          <cell r="O54">
            <v>0</v>
          </cell>
        </row>
        <row r="61">
          <cell r="A61">
            <v>-2</v>
          </cell>
          <cell r="B61" t="str">
            <v>Q3-1998</v>
          </cell>
          <cell r="C61">
            <v>21452</v>
          </cell>
          <cell r="E61">
            <v>1152</v>
          </cell>
          <cell r="H61">
            <v>1211</v>
          </cell>
        </row>
        <row r="62">
          <cell r="A62">
            <v>-1</v>
          </cell>
          <cell r="B62" t="str">
            <v>Q4-1998</v>
          </cell>
          <cell r="C62">
            <v>21645</v>
          </cell>
          <cell r="E62">
            <v>922</v>
          </cell>
          <cell r="H62">
            <v>924</v>
          </cell>
        </row>
        <row r="63">
          <cell r="A63">
            <v>0</v>
          </cell>
          <cell r="B63" t="str">
            <v>Q1-1999</v>
          </cell>
          <cell r="C63">
            <v>24680</v>
          </cell>
          <cell r="D63">
            <v>12341.5</v>
          </cell>
          <cell r="E63">
            <v>707</v>
          </cell>
          <cell r="H63">
            <v>707</v>
          </cell>
        </row>
        <row r="64">
          <cell r="A64">
            <v>1</v>
          </cell>
          <cell r="B64" t="str">
            <v>Q2-1999</v>
          </cell>
          <cell r="C64">
            <v>29054</v>
          </cell>
          <cell r="D64">
            <v>24867.5</v>
          </cell>
          <cell r="E64">
            <v>4452</v>
          </cell>
          <cell r="F64">
            <v>7233</v>
          </cell>
          <cell r="G64">
            <v>0.29086156630139742</v>
          </cell>
          <cell r="H64">
            <v>1145</v>
          </cell>
          <cell r="I64">
            <v>3987</v>
          </cell>
          <cell r="J64">
            <v>0.16032974766261185</v>
          </cell>
        </row>
        <row r="65">
          <cell r="A65">
            <v>2</v>
          </cell>
          <cell r="B65" t="str">
            <v>Q3-1999</v>
          </cell>
          <cell r="C65">
            <v>24662</v>
          </cell>
          <cell r="D65">
            <v>23057</v>
          </cell>
          <cell r="E65">
            <v>803</v>
          </cell>
          <cell r="F65">
            <v>6884</v>
          </cell>
          <cell r="G65">
            <v>0.29856442728889276</v>
          </cell>
          <cell r="H65">
            <v>803</v>
          </cell>
          <cell r="I65">
            <v>3579</v>
          </cell>
          <cell r="J65">
            <v>0.15522401006202022</v>
          </cell>
        </row>
        <row r="66">
          <cell r="A66">
            <v>3</v>
          </cell>
          <cell r="B66" t="str">
            <v>Q4-1999</v>
          </cell>
          <cell r="C66">
            <v>26055</v>
          </cell>
          <cell r="D66">
            <v>23850</v>
          </cell>
          <cell r="E66">
            <v>1399</v>
          </cell>
          <cell r="F66">
            <v>7361</v>
          </cell>
          <cell r="G66">
            <v>0.30863731656184484</v>
          </cell>
          <cell r="H66">
            <v>1392</v>
          </cell>
          <cell r="I66">
            <v>4047</v>
          </cell>
          <cell r="J66">
            <v>0.16968553459119498</v>
          </cell>
        </row>
        <row r="67">
          <cell r="A67">
            <v>4</v>
          </cell>
          <cell r="B67" t="str">
            <v>Q1-2000</v>
          </cell>
          <cell r="C67">
            <v>26041</v>
          </cell>
          <cell r="D67">
            <v>25360.5</v>
          </cell>
          <cell r="E67">
            <v>3140</v>
          </cell>
          <cell r="F67">
            <v>9794</v>
          </cell>
          <cell r="G67">
            <v>0.38619112399203487</v>
          </cell>
          <cell r="H67">
            <v>788</v>
          </cell>
          <cell r="I67">
            <v>4128</v>
          </cell>
          <cell r="J67">
            <v>0.16277281599337554</v>
          </cell>
        </row>
        <row r="68">
          <cell r="A68">
            <v>5</v>
          </cell>
          <cell r="B68" t="str">
            <v>Q2-2000</v>
          </cell>
          <cell r="C68">
            <v>29405</v>
          </cell>
          <cell r="D68">
            <v>29229.5</v>
          </cell>
          <cell r="E68">
            <v>2657</v>
          </cell>
          <cell r="F68">
            <v>7999</v>
          </cell>
          <cell r="G68">
            <v>0.27366188268701142</v>
          </cell>
          <cell r="H68">
            <v>2333</v>
          </cell>
          <cell r="I68">
            <v>5316</v>
          </cell>
          <cell r="J68">
            <v>0.18187105492738501</v>
          </cell>
        </row>
        <row r="69">
          <cell r="A69">
            <v>6</v>
          </cell>
          <cell r="B69" t="str">
            <v>Q3-2000</v>
          </cell>
          <cell r="C69">
            <v>31326</v>
          </cell>
          <cell r="D69">
            <v>27994</v>
          </cell>
          <cell r="E69">
            <v>1144</v>
          </cell>
          <cell r="F69">
            <v>8340</v>
          </cell>
          <cell r="G69">
            <v>0.29792098306780024</v>
          </cell>
          <cell r="H69">
            <v>1064</v>
          </cell>
          <cell r="I69">
            <v>5577</v>
          </cell>
          <cell r="J69">
            <v>0.19922126169893548</v>
          </cell>
        </row>
        <row r="70">
          <cell r="A70">
            <v>7</v>
          </cell>
          <cell r="B70" t="str">
            <v>Q4-2000</v>
          </cell>
          <cell r="C70">
            <v>33304</v>
          </cell>
          <cell r="D70">
            <v>29679.5</v>
          </cell>
          <cell r="E70">
            <v>2403</v>
          </cell>
          <cell r="F70">
            <v>9344</v>
          </cell>
          <cell r="G70">
            <v>0.31483010158526931</v>
          </cell>
          <cell r="H70">
            <v>1064</v>
          </cell>
          <cell r="I70">
            <v>5249</v>
          </cell>
          <cell r="J70">
            <v>0.17685607911184487</v>
          </cell>
        </row>
        <row r="71">
          <cell r="A71">
            <v>8</v>
          </cell>
          <cell r="B71" t="str">
            <v>Q1-2001</v>
          </cell>
          <cell r="C71">
            <v>36836</v>
          </cell>
          <cell r="D71">
            <v>31438.5</v>
          </cell>
          <cell r="E71">
            <v>1</v>
          </cell>
          <cell r="F71">
            <v>6205</v>
          </cell>
          <cell r="G71">
            <v>0.19736946737280722</v>
          </cell>
          <cell r="H71">
            <v>-120</v>
          </cell>
          <cell r="I71">
            <v>4341</v>
          </cell>
          <cell r="J71">
            <v>0.13807910682761582</v>
          </cell>
        </row>
        <row r="72">
          <cell r="A72">
            <v>9</v>
          </cell>
          <cell r="B72" t="str">
            <v>Q2-2001</v>
          </cell>
          <cell r="C72">
            <v>39898</v>
          </cell>
          <cell r="D72">
            <v>34651.5</v>
          </cell>
          <cell r="E72">
            <v>1754</v>
          </cell>
          <cell r="F72">
            <v>5302</v>
          </cell>
          <cell r="G72">
            <v>0.15300924923884968</v>
          </cell>
          <cell r="H72">
            <v>1875</v>
          </cell>
          <cell r="I72">
            <v>3883</v>
          </cell>
          <cell r="J72">
            <v>0.11205864104007042</v>
          </cell>
        </row>
        <row r="73">
          <cell r="A73">
            <v>10</v>
          </cell>
          <cell r="B73" t="str">
            <v>Q3-2001</v>
          </cell>
          <cell r="C73">
            <v>38257</v>
          </cell>
          <cell r="D73">
            <v>34791.5</v>
          </cell>
          <cell r="E73">
            <v>-715</v>
          </cell>
          <cell r="F73">
            <v>3443</v>
          </cell>
          <cell r="G73">
            <v>9.8960953106362187E-2</v>
          </cell>
          <cell r="H73">
            <v>-199</v>
          </cell>
          <cell r="I73">
            <v>2620</v>
          </cell>
          <cell r="J73">
            <v>7.5305749967664509E-2</v>
          </cell>
        </row>
        <row r="74">
          <cell r="A74">
            <v>11</v>
          </cell>
          <cell r="B74" t="str">
            <v>Q4-2001</v>
          </cell>
          <cell r="C74">
            <v>36479</v>
          </cell>
          <cell r="D74">
            <v>34891.5</v>
          </cell>
          <cell r="E74">
            <v>1753</v>
          </cell>
          <cell r="F74">
            <v>2793</v>
          </cell>
          <cell r="G74">
            <v>8.0048149262714419E-2</v>
          </cell>
          <cell r="H74">
            <v>1467</v>
          </cell>
          <cell r="I74">
            <v>3023</v>
          </cell>
          <cell r="J74">
            <v>8.6640012610521192E-2</v>
          </cell>
        </row>
        <row r="75">
          <cell r="A75">
            <v>12</v>
          </cell>
          <cell r="B75" t="str">
            <v>Q1-2002</v>
          </cell>
          <cell r="C75">
            <v>35365</v>
          </cell>
          <cell r="D75">
            <v>36100.5</v>
          </cell>
          <cell r="E75">
            <v>309</v>
          </cell>
          <cell r="F75">
            <v>3101</v>
          </cell>
          <cell r="G75">
            <v>8.5899087270259411E-2</v>
          </cell>
          <cell r="H75">
            <v>309</v>
          </cell>
          <cell r="I75">
            <v>3452</v>
          </cell>
          <cell r="J75">
            <v>9.5621944294400352E-2</v>
          </cell>
        </row>
        <row r="76">
          <cell r="A76">
            <v>13</v>
          </cell>
          <cell r="B76" t="str">
            <v>Q2-2002</v>
          </cell>
          <cell r="C76">
            <v>34985</v>
          </cell>
          <cell r="D76">
            <v>37441.5</v>
          </cell>
          <cell r="E76">
            <v>905</v>
          </cell>
          <cell r="F76">
            <v>2252</v>
          </cell>
          <cell r="G76">
            <v>6.0147162907468986E-2</v>
          </cell>
          <cell r="H76">
            <v>905</v>
          </cell>
          <cell r="I76">
            <v>2482</v>
          </cell>
          <cell r="J76">
            <v>6.6290079190203383E-2</v>
          </cell>
        </row>
        <row r="77">
          <cell r="A77">
            <v>14</v>
          </cell>
          <cell r="B77" t="str">
            <v>Q3-2002</v>
          </cell>
          <cell r="C77">
            <v>35815</v>
          </cell>
          <cell r="D77">
            <v>37036</v>
          </cell>
          <cell r="E77">
            <v>997</v>
          </cell>
          <cell r="F77">
            <v>3964</v>
          </cell>
          <cell r="G77">
            <v>0.1070309968679123</v>
          </cell>
          <cell r="H77">
            <v>997</v>
          </cell>
          <cell r="I77">
            <v>3678</v>
          </cell>
          <cell r="J77">
            <v>9.9308780645858089E-2</v>
          </cell>
        </row>
        <row r="78">
          <cell r="A78">
            <v>15</v>
          </cell>
          <cell r="B78" t="str">
            <v>Q4-2002</v>
          </cell>
          <cell r="D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</row>
        <row r="79">
          <cell r="A79">
            <v>16</v>
          </cell>
          <cell r="B79" t="str">
            <v>FC-2002</v>
          </cell>
          <cell r="J79">
            <v>0</v>
          </cell>
          <cell r="K79">
            <v>36780</v>
          </cell>
          <cell r="L79">
            <v>0.11</v>
          </cell>
          <cell r="M79">
            <v>0.11</v>
          </cell>
        </row>
        <row r="86">
          <cell r="A86">
            <v>-2</v>
          </cell>
          <cell r="B86" t="str">
            <v>Q3-1998</v>
          </cell>
          <cell r="C86">
            <v>13084</v>
          </cell>
          <cell r="E86">
            <v>610</v>
          </cell>
          <cell r="H86">
            <v>1.34</v>
          </cell>
        </row>
        <row r="87">
          <cell r="A87">
            <v>-1</v>
          </cell>
          <cell r="B87" t="str">
            <v>Q4-1998</v>
          </cell>
          <cell r="C87">
            <v>13519</v>
          </cell>
          <cell r="E87">
            <v>336</v>
          </cell>
          <cell r="H87">
            <v>0.74</v>
          </cell>
        </row>
        <row r="88">
          <cell r="A88">
            <v>0</v>
          </cell>
          <cell r="B88" t="str">
            <v>Q1-1999</v>
          </cell>
          <cell r="C88">
            <v>14012</v>
          </cell>
          <cell r="E88">
            <v>412</v>
          </cell>
          <cell r="H88">
            <v>0.9</v>
          </cell>
        </row>
        <row r="89">
          <cell r="A89">
            <v>1</v>
          </cell>
          <cell r="B89" t="str">
            <v>Q2-1999</v>
          </cell>
          <cell r="C89">
            <v>15133</v>
          </cell>
          <cell r="D89">
            <v>13808</v>
          </cell>
          <cell r="E89">
            <v>2619</v>
          </cell>
          <cell r="F89">
            <v>3977</v>
          </cell>
          <cell r="G89">
            <v>0.28802143684820392</v>
          </cell>
          <cell r="H89">
            <v>5.75</v>
          </cell>
          <cell r="L89">
            <v>9</v>
          </cell>
        </row>
        <row r="90">
          <cell r="A90">
            <v>2</v>
          </cell>
          <cell r="B90" t="str">
            <v>Q3-1999</v>
          </cell>
          <cell r="C90">
            <v>15458</v>
          </cell>
          <cell r="D90">
            <v>14271</v>
          </cell>
          <cell r="E90">
            <v>387</v>
          </cell>
          <cell r="F90">
            <v>3754</v>
          </cell>
          <cell r="G90">
            <v>0.26305094247074484</v>
          </cell>
          <cell r="H90">
            <v>0.85</v>
          </cell>
          <cell r="L90">
            <v>8</v>
          </cell>
        </row>
        <row r="91">
          <cell r="A91">
            <v>3</v>
          </cell>
          <cell r="B91" t="str">
            <v>Q4-1999</v>
          </cell>
          <cell r="C91">
            <v>16391</v>
          </cell>
          <cell r="D91">
            <v>14955</v>
          </cell>
          <cell r="E91">
            <v>863</v>
          </cell>
          <cell r="F91">
            <v>4281</v>
          </cell>
          <cell r="G91">
            <v>0.28625877632898694</v>
          </cell>
          <cell r="H91">
            <v>1.89</v>
          </cell>
          <cell r="L91">
            <v>9.41</v>
          </cell>
        </row>
        <row r="92">
          <cell r="A92">
            <v>4</v>
          </cell>
          <cell r="B92" t="str">
            <v>Q1-2000</v>
          </cell>
          <cell r="C92">
            <v>19286</v>
          </cell>
          <cell r="D92">
            <v>16649</v>
          </cell>
          <cell r="E92">
            <v>1986</v>
          </cell>
          <cell r="F92">
            <v>5855</v>
          </cell>
          <cell r="G92">
            <v>0.35167277313952788</v>
          </cell>
          <cell r="H92">
            <v>4.3600000000000003</v>
          </cell>
          <cell r="L92">
            <v>12.86</v>
          </cell>
        </row>
        <row r="93">
          <cell r="A93">
            <v>5</v>
          </cell>
          <cell r="B93" t="str">
            <v>Q2-2000</v>
          </cell>
          <cell r="C93">
            <v>18000</v>
          </cell>
          <cell r="D93">
            <v>16566.5</v>
          </cell>
          <cell r="E93">
            <v>1616</v>
          </cell>
          <cell r="F93">
            <v>4852</v>
          </cell>
          <cell r="G93">
            <v>0.2928802100624755</v>
          </cell>
          <cell r="H93">
            <v>3.6</v>
          </cell>
          <cell r="L93">
            <v>10.71</v>
          </cell>
        </row>
        <row r="94">
          <cell r="A94">
            <v>6</v>
          </cell>
          <cell r="B94" t="str">
            <v>Q3-2000</v>
          </cell>
          <cell r="C94">
            <v>18594</v>
          </cell>
          <cell r="D94">
            <v>17026</v>
          </cell>
          <cell r="E94">
            <v>598</v>
          </cell>
          <cell r="F94">
            <v>5063</v>
          </cell>
          <cell r="G94">
            <v>0.29736873017737575</v>
          </cell>
          <cell r="H94">
            <v>1.36</v>
          </cell>
          <cell r="L94">
            <v>11.22</v>
          </cell>
        </row>
        <row r="95">
          <cell r="A95">
            <v>7</v>
          </cell>
          <cell r="B95" t="str">
            <v>Q4-2000</v>
          </cell>
          <cell r="C95">
            <v>18937</v>
          </cell>
          <cell r="D95">
            <v>17664</v>
          </cell>
          <cell r="E95">
            <v>1350</v>
          </cell>
          <cell r="F95">
            <v>5550</v>
          </cell>
          <cell r="G95">
            <v>0.31419836956521741</v>
          </cell>
          <cell r="H95">
            <v>3.13</v>
          </cell>
          <cell r="L95">
            <v>12.45</v>
          </cell>
        </row>
        <row r="96">
          <cell r="A96">
            <v>8</v>
          </cell>
          <cell r="B96" t="str">
            <v>Q1-2001</v>
          </cell>
          <cell r="C96">
            <v>18767</v>
          </cell>
          <cell r="D96">
            <v>19026.5</v>
          </cell>
          <cell r="E96">
            <v>-295</v>
          </cell>
          <cell r="F96">
            <v>3269</v>
          </cell>
          <cell r="G96">
            <v>0.17181299766115682</v>
          </cell>
          <cell r="H96">
            <v>-0.7</v>
          </cell>
          <cell r="L96">
            <v>7.39</v>
          </cell>
        </row>
        <row r="97">
          <cell r="A97">
            <v>9</v>
          </cell>
          <cell r="B97" t="str">
            <v>Q2-2001</v>
          </cell>
          <cell r="C97">
            <v>18943</v>
          </cell>
          <cell r="D97">
            <v>18471.5</v>
          </cell>
          <cell r="E97">
            <v>883</v>
          </cell>
          <cell r="F97">
            <v>2536</v>
          </cell>
          <cell r="G97">
            <v>0.137292585875538</v>
          </cell>
          <cell r="H97">
            <v>2.11</v>
          </cell>
          <cell r="L97">
            <v>5.9</v>
          </cell>
        </row>
        <row r="98">
          <cell r="A98">
            <v>10</v>
          </cell>
          <cell r="B98" t="str">
            <v>Q3-2001</v>
          </cell>
          <cell r="C98">
            <v>17180</v>
          </cell>
          <cell r="D98">
            <v>17887</v>
          </cell>
          <cell r="E98">
            <v>-1689</v>
          </cell>
          <cell r="F98">
            <v>249</v>
          </cell>
          <cell r="G98">
            <v>1.3920724548554817E-2</v>
          </cell>
          <cell r="H98">
            <v>-4.04</v>
          </cell>
          <cell r="L98">
            <v>0.49999999999999911</v>
          </cell>
        </row>
        <row r="99">
          <cell r="A99">
            <v>11</v>
          </cell>
          <cell r="B99" t="str">
            <v>Q4-2001</v>
          </cell>
          <cell r="C99">
            <v>17871</v>
          </cell>
          <cell r="D99">
            <v>18404</v>
          </cell>
          <cell r="E99">
            <v>1123</v>
          </cell>
          <cell r="F99">
            <v>22</v>
          </cell>
          <cell r="G99">
            <v>1.1953923060204303E-3</v>
          </cell>
          <cell r="H99">
            <v>2.68</v>
          </cell>
          <cell r="L99">
            <v>5.0000000000000266E-2</v>
          </cell>
        </row>
        <row r="100">
          <cell r="A100">
            <v>12</v>
          </cell>
          <cell r="B100" t="str">
            <v>Q1-2002</v>
          </cell>
          <cell r="C100">
            <v>17376</v>
          </cell>
          <cell r="D100">
            <v>18071.5</v>
          </cell>
          <cell r="E100">
            <v>46</v>
          </cell>
          <cell r="F100">
            <v>363</v>
          </cell>
          <cell r="G100">
            <v>2.0086877126967877E-2</v>
          </cell>
          <cell r="H100">
            <v>0.11</v>
          </cell>
          <cell r="L100">
            <v>0.86</v>
          </cell>
        </row>
        <row r="101">
          <cell r="A101">
            <v>13</v>
          </cell>
          <cell r="B101" t="str">
            <v>Q2-2002</v>
          </cell>
          <cell r="C101">
            <v>15513</v>
          </cell>
          <cell r="D101">
            <v>17228</v>
          </cell>
          <cell r="E101">
            <v>138</v>
          </cell>
          <cell r="F101">
            <v>-382</v>
          </cell>
          <cell r="G101">
            <v>-2.2173206408172743E-2</v>
          </cell>
          <cell r="H101">
            <v>0.33</v>
          </cell>
          <cell r="L101">
            <v>-0.91999999999999971</v>
          </cell>
        </row>
        <row r="102">
          <cell r="A102">
            <v>14</v>
          </cell>
          <cell r="B102" t="str">
            <v>Q3-2002</v>
          </cell>
          <cell r="C102">
            <v>15811</v>
          </cell>
          <cell r="D102">
            <v>16495.5</v>
          </cell>
          <cell r="E102">
            <v>324</v>
          </cell>
          <cell r="F102">
            <v>1631</v>
          </cell>
          <cell r="G102">
            <v>9.8875450880543184E-2</v>
          </cell>
          <cell r="H102">
            <v>0.78</v>
          </cell>
          <cell r="L102">
            <v>3.9000000000000004</v>
          </cell>
        </row>
        <row r="103">
          <cell r="A103">
            <v>15</v>
          </cell>
          <cell r="B103" t="str">
            <v>Q4-2002</v>
          </cell>
          <cell r="D103">
            <v>0</v>
          </cell>
          <cell r="F103">
            <v>0</v>
          </cell>
          <cell r="G103">
            <v>0</v>
          </cell>
          <cell r="L103">
            <v>0</v>
          </cell>
        </row>
        <row r="104">
          <cell r="A104">
            <v>16</v>
          </cell>
          <cell r="B104" t="str">
            <v>FC-2002</v>
          </cell>
          <cell r="J104">
            <v>16660</v>
          </cell>
          <cell r="K104">
            <v>7.5999999999999998E-2</v>
          </cell>
          <cell r="L104">
            <v>0.08</v>
          </cell>
        </row>
        <row r="111">
          <cell r="A111">
            <v>-2</v>
          </cell>
          <cell r="B111" t="str">
            <v>Q3-1998</v>
          </cell>
          <cell r="E111">
            <v>-45</v>
          </cell>
          <cell r="H111">
            <v>84</v>
          </cell>
        </row>
        <row r="112">
          <cell r="A112">
            <v>-1</v>
          </cell>
          <cell r="B112" t="str">
            <v>Q4-1998</v>
          </cell>
          <cell r="E112">
            <v>1114</v>
          </cell>
          <cell r="H112">
            <v>1420</v>
          </cell>
        </row>
        <row r="113">
          <cell r="A113">
            <v>0</v>
          </cell>
          <cell r="B113" t="str">
            <v>Q1-1999</v>
          </cell>
          <cell r="E113">
            <v>-1677</v>
          </cell>
          <cell r="H113">
            <v>20</v>
          </cell>
        </row>
        <row r="114">
          <cell r="A114">
            <v>1</v>
          </cell>
          <cell r="B114" t="str">
            <v>Q2-1999</v>
          </cell>
          <cell r="E114">
            <v>-2101</v>
          </cell>
          <cell r="G114">
            <v>-2709</v>
          </cell>
          <cell r="H114">
            <v>180</v>
          </cell>
          <cell r="J114">
            <v>1704</v>
          </cell>
        </row>
        <row r="115">
          <cell r="A115">
            <v>2</v>
          </cell>
          <cell r="B115" t="str">
            <v>Q3-1999</v>
          </cell>
          <cell r="E115">
            <v>8340</v>
          </cell>
          <cell r="G115">
            <v>5676</v>
          </cell>
          <cell r="H115">
            <v>571</v>
          </cell>
          <cell r="J115">
            <v>2191</v>
          </cell>
        </row>
        <row r="116">
          <cell r="A116">
            <v>3</v>
          </cell>
          <cell r="B116" t="str">
            <v>Q4-1999</v>
          </cell>
          <cell r="E116">
            <v>-125</v>
          </cell>
          <cell r="G116">
            <v>4437</v>
          </cell>
          <cell r="H116">
            <v>1832</v>
          </cell>
          <cell r="J116">
            <v>2603</v>
          </cell>
        </row>
        <row r="117">
          <cell r="A117">
            <v>4</v>
          </cell>
          <cell r="B117" t="str">
            <v>Q1-2000</v>
          </cell>
          <cell r="E117">
            <v>2506</v>
          </cell>
          <cell r="G117">
            <v>8620</v>
          </cell>
          <cell r="H117">
            <v>-156</v>
          </cell>
          <cell r="J117">
            <v>2427</v>
          </cell>
        </row>
        <row r="118">
          <cell r="A118">
            <v>5</v>
          </cell>
          <cell r="B118" t="str">
            <v>Q2-2000</v>
          </cell>
          <cell r="E118">
            <v>-2545</v>
          </cell>
          <cell r="G118">
            <v>8176</v>
          </cell>
          <cell r="H118">
            <v>-715</v>
          </cell>
          <cell r="J118">
            <v>1532</v>
          </cell>
        </row>
        <row r="119">
          <cell r="A119">
            <v>6</v>
          </cell>
          <cell r="B119" t="str">
            <v>Q3-2000</v>
          </cell>
          <cell r="E119">
            <v>-1795</v>
          </cell>
          <cell r="G119">
            <v>-1959</v>
          </cell>
          <cell r="H119">
            <v>579</v>
          </cell>
          <cell r="J119">
            <v>1540</v>
          </cell>
        </row>
        <row r="120">
          <cell r="A120">
            <v>7</v>
          </cell>
          <cell r="B120" t="str">
            <v>Q4-2000</v>
          </cell>
          <cell r="E120">
            <v>2588</v>
          </cell>
          <cell r="G120">
            <v>754</v>
          </cell>
          <cell r="H120">
            <v>1639</v>
          </cell>
          <cell r="J120">
            <v>1347</v>
          </cell>
        </row>
        <row r="121">
          <cell r="A121">
            <v>8</v>
          </cell>
          <cell r="B121" t="str">
            <v>Q1-2001</v>
          </cell>
          <cell r="E121">
            <v>-2839</v>
          </cell>
          <cell r="G121">
            <v>-4591</v>
          </cell>
          <cell r="H121">
            <v>1378</v>
          </cell>
          <cell r="J121">
            <v>2881</v>
          </cell>
        </row>
        <row r="122">
          <cell r="A122">
            <v>9</v>
          </cell>
          <cell r="B122" t="str">
            <v>Q2-2001</v>
          </cell>
          <cell r="E122">
            <v>-1280</v>
          </cell>
          <cell r="G122">
            <v>-3326</v>
          </cell>
          <cell r="H122">
            <v>-648</v>
          </cell>
          <cell r="J122">
            <v>2948</v>
          </cell>
        </row>
        <row r="123">
          <cell r="A123">
            <v>10</v>
          </cell>
          <cell r="B123" t="str">
            <v>Q3-2001</v>
          </cell>
          <cell r="E123">
            <v>-541</v>
          </cell>
          <cell r="G123">
            <v>-2072</v>
          </cell>
          <cell r="H123">
            <v>312</v>
          </cell>
          <cell r="J123">
            <v>2681</v>
          </cell>
        </row>
        <row r="124">
          <cell r="A124">
            <v>3142</v>
          </cell>
          <cell r="B124" t="str">
            <v>Q4-2001</v>
          </cell>
          <cell r="E124">
            <v>3142</v>
          </cell>
          <cell r="G124">
            <v>-1518</v>
          </cell>
          <cell r="H124">
            <v>2472</v>
          </cell>
          <cell r="J124">
            <v>3514</v>
          </cell>
        </row>
        <row r="125">
          <cell r="A125">
            <v>12</v>
          </cell>
          <cell r="B125" t="str">
            <v>Q1-2002</v>
          </cell>
          <cell r="E125">
            <v>-3043</v>
          </cell>
          <cell r="G125">
            <v>-1722</v>
          </cell>
          <cell r="H125">
            <v>-1399</v>
          </cell>
          <cell r="J125">
            <v>737</v>
          </cell>
        </row>
        <row r="126">
          <cell r="A126">
            <v>13</v>
          </cell>
          <cell r="B126" t="str">
            <v>Q2-2002</v>
          </cell>
          <cell r="E126">
            <v>902</v>
          </cell>
          <cell r="G126">
            <v>460</v>
          </cell>
          <cell r="H126">
            <v>170</v>
          </cell>
          <cell r="J126">
            <v>1555</v>
          </cell>
        </row>
        <row r="127">
          <cell r="A127">
            <v>14</v>
          </cell>
          <cell r="B127" t="str">
            <v>Q3-2002</v>
          </cell>
          <cell r="E127">
            <v>-422</v>
          </cell>
          <cell r="G127">
            <v>579</v>
          </cell>
          <cell r="H127">
            <v>1124</v>
          </cell>
          <cell r="J127">
            <v>2367</v>
          </cell>
        </row>
        <row r="128">
          <cell r="A128">
            <v>15</v>
          </cell>
          <cell r="B128" t="str">
            <v>Q4-2002</v>
          </cell>
          <cell r="G128">
            <v>0</v>
          </cell>
          <cell r="J128">
            <v>0</v>
          </cell>
        </row>
        <row r="129">
          <cell r="A129">
            <v>16</v>
          </cell>
          <cell r="B129" t="str">
            <v>FC-2002</v>
          </cell>
          <cell r="K129">
            <v>-2756</v>
          </cell>
          <cell r="L129">
            <v>-231</v>
          </cell>
        </row>
        <row r="136">
          <cell r="A136">
            <v>-2</v>
          </cell>
          <cell r="B136" t="str">
            <v>Q3-1998</v>
          </cell>
          <cell r="C136">
            <v>14565</v>
          </cell>
          <cell r="F136">
            <v>338</v>
          </cell>
        </row>
        <row r="137">
          <cell r="A137">
            <v>-1</v>
          </cell>
          <cell r="B137" t="str">
            <v>Q4-1998</v>
          </cell>
          <cell r="C137">
            <v>18455</v>
          </cell>
          <cell r="F137">
            <v>488</v>
          </cell>
        </row>
        <row r="138">
          <cell r="A138">
            <v>0</v>
          </cell>
          <cell r="B138" t="str">
            <v>Q1-1999</v>
          </cell>
          <cell r="C138">
            <v>13992</v>
          </cell>
          <cell r="F138">
            <v>135</v>
          </cell>
        </row>
        <row r="139">
          <cell r="A139">
            <v>1</v>
          </cell>
          <cell r="B139" t="str">
            <v>Q2-1999</v>
          </cell>
          <cell r="C139">
            <v>19947</v>
          </cell>
          <cell r="D139">
            <v>66959</v>
          </cell>
          <cell r="E139">
            <v>673</v>
          </cell>
          <cell r="F139">
            <v>677</v>
          </cell>
          <cell r="G139">
            <v>-4</v>
          </cell>
          <cell r="J139">
            <v>673</v>
          </cell>
          <cell r="L139">
            <v>0</v>
          </cell>
        </row>
        <row r="140">
          <cell r="A140">
            <v>2</v>
          </cell>
          <cell r="B140" t="str">
            <v>Q3-1999</v>
          </cell>
          <cell r="C140">
            <v>17868</v>
          </cell>
          <cell r="D140">
            <v>70262</v>
          </cell>
          <cell r="E140">
            <v>587</v>
          </cell>
          <cell r="F140">
            <v>538</v>
          </cell>
          <cell r="G140">
            <v>49</v>
          </cell>
          <cell r="J140">
            <v>1260</v>
          </cell>
          <cell r="L140">
            <v>0</v>
          </cell>
        </row>
        <row r="141">
          <cell r="A141">
            <v>3</v>
          </cell>
          <cell r="B141" t="str">
            <v>Q4-1999</v>
          </cell>
          <cell r="C141">
            <v>20603</v>
          </cell>
          <cell r="D141">
            <v>72410</v>
          </cell>
          <cell r="E141">
            <v>1072</v>
          </cell>
          <cell r="F141">
            <v>624</v>
          </cell>
          <cell r="G141">
            <v>448</v>
          </cell>
          <cell r="J141">
            <v>2332</v>
          </cell>
          <cell r="L141">
            <v>0</v>
          </cell>
        </row>
        <row r="142">
          <cell r="A142">
            <v>4</v>
          </cell>
          <cell r="B142" t="str">
            <v>Q1-2000</v>
          </cell>
          <cell r="C142">
            <v>17153</v>
          </cell>
          <cell r="D142">
            <v>75571</v>
          </cell>
          <cell r="E142">
            <v>576</v>
          </cell>
          <cell r="F142">
            <v>331</v>
          </cell>
          <cell r="G142">
            <v>245</v>
          </cell>
          <cell r="J142">
            <v>2908</v>
          </cell>
          <cell r="L142">
            <v>0</v>
          </cell>
        </row>
        <row r="143">
          <cell r="A143">
            <v>5</v>
          </cell>
          <cell r="B143" t="str">
            <v>Q2-2000</v>
          </cell>
          <cell r="C143">
            <v>21786</v>
          </cell>
          <cell r="D143">
            <v>77410</v>
          </cell>
          <cell r="E143">
            <v>2121</v>
          </cell>
          <cell r="F143">
            <v>697</v>
          </cell>
          <cell r="G143">
            <v>1424</v>
          </cell>
          <cell r="J143">
            <v>4356</v>
          </cell>
          <cell r="L143">
            <v>0</v>
          </cell>
        </row>
        <row r="144">
          <cell r="A144">
            <v>6</v>
          </cell>
          <cell r="B144" t="str">
            <v>Q3-2000</v>
          </cell>
          <cell r="C144">
            <v>28558</v>
          </cell>
          <cell r="D144">
            <v>88100</v>
          </cell>
          <cell r="E144">
            <v>795</v>
          </cell>
          <cell r="F144">
            <v>615</v>
          </cell>
          <cell r="G144">
            <v>180</v>
          </cell>
          <cell r="J144">
            <v>4564</v>
          </cell>
          <cell r="L144">
            <v>0</v>
          </cell>
        </row>
        <row r="145">
          <cell r="A145">
            <v>7</v>
          </cell>
          <cell r="B145" t="str">
            <v>Q4-2000</v>
          </cell>
          <cell r="C145">
            <v>37475</v>
          </cell>
          <cell r="D145">
            <v>104972</v>
          </cell>
          <cell r="E145">
            <v>924</v>
          </cell>
          <cell r="F145">
            <v>866</v>
          </cell>
          <cell r="G145">
            <v>58</v>
          </cell>
          <cell r="J145">
            <v>4416</v>
          </cell>
          <cell r="L145">
            <v>0</v>
          </cell>
        </row>
        <row r="146">
          <cell r="A146">
            <v>8</v>
          </cell>
          <cell r="B146" t="str">
            <v>Q1-2001</v>
          </cell>
          <cell r="C146">
            <v>34818</v>
          </cell>
          <cell r="D146">
            <v>122637</v>
          </cell>
          <cell r="E146">
            <v>-307</v>
          </cell>
          <cell r="F146">
            <v>-309</v>
          </cell>
          <cell r="G146">
            <v>2</v>
          </cell>
          <cell r="J146">
            <v>3533</v>
          </cell>
          <cell r="L146">
            <v>0</v>
          </cell>
        </row>
        <row r="147">
          <cell r="A147">
            <v>9</v>
          </cell>
          <cell r="B147" t="str">
            <v>Q2-2001</v>
          </cell>
          <cell r="C147">
            <v>44565</v>
          </cell>
          <cell r="D147">
            <v>145416</v>
          </cell>
          <cell r="E147">
            <v>1767</v>
          </cell>
          <cell r="F147">
            <v>447</v>
          </cell>
          <cell r="G147">
            <v>1320</v>
          </cell>
          <cell r="J147">
            <v>3179</v>
          </cell>
          <cell r="L147">
            <v>0</v>
          </cell>
        </row>
        <row r="148">
          <cell r="A148">
            <v>10</v>
          </cell>
          <cell r="B148" t="str">
            <v>Q3-2001</v>
          </cell>
          <cell r="C148">
            <v>43001</v>
          </cell>
          <cell r="D148">
            <v>159859</v>
          </cell>
          <cell r="E148">
            <v>-765</v>
          </cell>
          <cell r="F148">
            <v>-858</v>
          </cell>
          <cell r="G148">
            <v>93</v>
          </cell>
          <cell r="J148">
            <v>1619</v>
          </cell>
          <cell r="L148">
            <v>0</v>
          </cell>
        </row>
        <row r="149">
          <cell r="A149">
            <v>11</v>
          </cell>
          <cell r="B149" t="str">
            <v>Q4-2001</v>
          </cell>
          <cell r="C149">
            <v>42553</v>
          </cell>
          <cell r="D149">
            <v>164937</v>
          </cell>
          <cell r="E149">
            <v>1763</v>
          </cell>
          <cell r="F149">
            <v>587</v>
          </cell>
          <cell r="G149">
            <v>1176</v>
          </cell>
          <cell r="J149">
            <v>2458</v>
          </cell>
          <cell r="L149">
            <v>0</v>
          </cell>
        </row>
        <row r="150">
          <cell r="A150">
            <v>12</v>
          </cell>
          <cell r="B150" t="str">
            <v>Q1-2002</v>
          </cell>
          <cell r="C150">
            <v>33036</v>
          </cell>
          <cell r="D150">
            <v>163155</v>
          </cell>
          <cell r="E150">
            <v>234</v>
          </cell>
          <cell r="F150">
            <v>194</v>
          </cell>
          <cell r="G150">
            <v>40</v>
          </cell>
          <cell r="J150">
            <v>2999</v>
          </cell>
          <cell r="L150">
            <v>0</v>
          </cell>
        </row>
        <row r="151">
          <cell r="A151">
            <v>13</v>
          </cell>
          <cell r="B151" t="str">
            <v>Q2-2002</v>
          </cell>
          <cell r="C151">
            <v>39155</v>
          </cell>
          <cell r="D151">
            <v>157745</v>
          </cell>
          <cell r="E151">
            <v>816</v>
          </cell>
          <cell r="F151">
            <v>811</v>
          </cell>
          <cell r="G151">
            <v>5</v>
          </cell>
          <cell r="J151">
            <v>2048</v>
          </cell>
          <cell r="L151">
            <v>0</v>
          </cell>
        </row>
        <row r="152">
          <cell r="A152">
            <v>14</v>
          </cell>
          <cell r="B152" t="str">
            <v>Q3-2002</v>
          </cell>
          <cell r="C152">
            <v>35531</v>
          </cell>
          <cell r="D152">
            <v>150275</v>
          </cell>
          <cell r="E152">
            <v>876</v>
          </cell>
          <cell r="F152">
            <v>875</v>
          </cell>
          <cell r="G152">
            <v>1</v>
          </cell>
          <cell r="J152">
            <v>3689</v>
          </cell>
          <cell r="L152">
            <v>0</v>
          </cell>
        </row>
        <row r="153">
          <cell r="A153">
            <v>15</v>
          </cell>
          <cell r="B153" t="str">
            <v>Q4-2002</v>
          </cell>
          <cell r="D153">
            <v>0</v>
          </cell>
          <cell r="E153">
            <v>0</v>
          </cell>
          <cell r="G153">
            <v>0</v>
          </cell>
          <cell r="J153">
            <v>0</v>
          </cell>
          <cell r="L153">
            <v>0</v>
          </cell>
        </row>
        <row r="154">
          <cell r="A154">
            <v>16</v>
          </cell>
          <cell r="B154" t="str">
            <v>FC-2002</v>
          </cell>
          <cell r="N154">
            <v>3769</v>
          </cell>
        </row>
      </sheetData>
      <sheetData sheetId="1" refreshError="1">
        <row r="5">
          <cell r="N5">
            <v>30555</v>
          </cell>
          <cell r="O5">
            <v>28444</v>
          </cell>
          <cell r="P5">
            <v>29000</v>
          </cell>
          <cell r="Q5">
            <v>30000</v>
          </cell>
        </row>
        <row r="6">
          <cell r="N6">
            <v>111555</v>
          </cell>
          <cell r="O6">
            <v>104444</v>
          </cell>
          <cell r="P6">
            <v>105000</v>
          </cell>
          <cell r="Q6">
            <v>112000</v>
          </cell>
        </row>
        <row r="7">
          <cell r="N7">
            <v>25555</v>
          </cell>
          <cell r="O7">
            <v>24444</v>
          </cell>
          <cell r="P7">
            <v>25000</v>
          </cell>
          <cell r="Q7">
            <v>26000</v>
          </cell>
        </row>
        <row r="8">
          <cell r="N8">
            <v>2555</v>
          </cell>
          <cell r="O8">
            <v>2444</v>
          </cell>
          <cell r="P8">
            <v>2400</v>
          </cell>
          <cell r="Q8">
            <v>2600</v>
          </cell>
        </row>
        <row r="9">
          <cell r="N9">
            <v>2155</v>
          </cell>
          <cell r="O9">
            <v>2044</v>
          </cell>
          <cell r="P9">
            <v>2000</v>
          </cell>
          <cell r="Q9">
            <v>2600</v>
          </cell>
        </row>
        <row r="10">
          <cell r="N10">
            <v>2320</v>
          </cell>
          <cell r="O10">
            <v>2400</v>
          </cell>
          <cell r="P10">
            <v>2300</v>
          </cell>
          <cell r="Q10">
            <v>2500</v>
          </cell>
        </row>
        <row r="11">
          <cell r="N11">
            <v>27300</v>
          </cell>
          <cell r="O11">
            <v>29000</v>
          </cell>
          <cell r="P11">
            <v>28000</v>
          </cell>
          <cell r="Q11">
            <v>30000</v>
          </cell>
        </row>
        <row r="12">
          <cell r="N12">
            <v>1755</v>
          </cell>
          <cell r="O12">
            <v>2444</v>
          </cell>
          <cell r="P12">
            <v>2500</v>
          </cell>
          <cell r="Q12">
            <v>2700</v>
          </cell>
        </row>
        <row r="13">
          <cell r="N13">
            <v>2555</v>
          </cell>
          <cell r="O13">
            <v>1444</v>
          </cell>
          <cell r="P13">
            <v>1800</v>
          </cell>
          <cell r="Q13">
            <v>2400</v>
          </cell>
        </row>
        <row r="14">
          <cell r="N14">
            <v>22555</v>
          </cell>
          <cell r="O14">
            <v>20444</v>
          </cell>
          <cell r="P14">
            <v>19000</v>
          </cell>
          <cell r="Q14">
            <v>23000</v>
          </cell>
        </row>
        <row r="15">
          <cell r="N15">
            <v>1555</v>
          </cell>
          <cell r="O15">
            <v>1222</v>
          </cell>
          <cell r="P15">
            <v>1300</v>
          </cell>
          <cell r="Q15">
            <v>1600</v>
          </cell>
        </row>
        <row r="16">
          <cell r="N16">
            <v>35</v>
          </cell>
          <cell r="O16">
            <v>34</v>
          </cell>
          <cell r="P16">
            <v>33</v>
          </cell>
          <cell r="Q16">
            <v>36</v>
          </cell>
        </row>
        <row r="17">
          <cell r="N17">
            <v>2555</v>
          </cell>
          <cell r="O17">
            <v>1444</v>
          </cell>
          <cell r="P17">
            <v>800</v>
          </cell>
          <cell r="Q17">
            <v>1200</v>
          </cell>
        </row>
        <row r="18">
          <cell r="N18">
            <v>555</v>
          </cell>
          <cell r="O18">
            <v>444</v>
          </cell>
          <cell r="P18">
            <v>400</v>
          </cell>
          <cell r="Q18">
            <v>500</v>
          </cell>
        </row>
        <row r="19">
          <cell r="N19">
            <v>22555</v>
          </cell>
          <cell r="O19">
            <v>20444</v>
          </cell>
          <cell r="P19">
            <v>20000</v>
          </cell>
          <cell r="Q19">
            <v>23000</v>
          </cell>
        </row>
        <row r="20">
          <cell r="N20">
            <v>522</v>
          </cell>
          <cell r="O20">
            <v>388</v>
          </cell>
          <cell r="P20">
            <v>400</v>
          </cell>
          <cell r="Q20">
            <v>550</v>
          </cell>
        </row>
        <row r="21">
          <cell r="N21">
            <v>1555</v>
          </cell>
          <cell r="O21">
            <v>1222</v>
          </cell>
          <cell r="P21">
            <v>1600</v>
          </cell>
          <cell r="Q21">
            <v>2100</v>
          </cell>
        </row>
      </sheetData>
      <sheetData sheetId="2" refreshError="1">
        <row r="1">
          <cell r="G1">
            <v>14</v>
          </cell>
          <cell r="H1">
            <v>22</v>
          </cell>
        </row>
        <row r="25">
          <cell r="D25" t="str">
            <v>Order bookings</v>
          </cell>
          <cell r="E25" t="str">
            <v>Forecast order bookings</v>
          </cell>
          <cell r="F25" t="str">
            <v>Order backlog</v>
          </cell>
          <cell r="G25" t="str">
            <v>Forecast order backlog</v>
          </cell>
          <cell r="H25" t="str">
            <v>Actual sales total</v>
          </cell>
          <cell r="I25" t="str">
            <v>Forecast sales</v>
          </cell>
          <cell r="J25" t="str">
            <v>Actual sales, core/ quarter</v>
          </cell>
          <cell r="K25" t="str">
            <v>Actual sales, non- core/ quarter</v>
          </cell>
          <cell r="L25" t="str">
            <v>Actual sales core</v>
          </cell>
        </row>
        <row r="27">
          <cell r="B27" t="str">
            <v>Q4-2000</v>
          </cell>
          <cell r="D27">
            <v>127031</v>
          </cell>
          <cell r="F27">
            <v>160675</v>
          </cell>
          <cell r="H27">
            <v>108022</v>
          </cell>
          <cell r="J27">
            <v>37475</v>
          </cell>
          <cell r="K27">
            <v>88</v>
          </cell>
          <cell r="L27">
            <v>104972</v>
          </cell>
        </row>
        <row r="28">
          <cell r="B28" t="str">
            <v>Q1-2001</v>
          </cell>
          <cell r="D28">
            <v>151833</v>
          </cell>
          <cell r="F28">
            <v>185560</v>
          </cell>
          <cell r="H28">
            <v>124245</v>
          </cell>
          <cell r="J28">
            <v>34818</v>
          </cell>
          <cell r="K28">
            <v>0</v>
          </cell>
          <cell r="L28">
            <v>122637</v>
          </cell>
        </row>
        <row r="29">
          <cell r="B29" t="str">
            <v>Q2-2001</v>
          </cell>
          <cell r="D29">
            <v>165831</v>
          </cell>
          <cell r="F29">
            <v>191490</v>
          </cell>
          <cell r="H29">
            <v>145584</v>
          </cell>
          <cell r="J29">
            <v>44565</v>
          </cell>
          <cell r="K29">
            <v>0</v>
          </cell>
          <cell r="L29">
            <v>145416</v>
          </cell>
        </row>
        <row r="30">
          <cell r="B30" t="str">
            <v>Q3-2001</v>
          </cell>
          <cell r="D30">
            <v>171520</v>
          </cell>
          <cell r="F30">
            <v>183553</v>
          </cell>
          <cell r="H30">
            <v>159947</v>
          </cell>
          <cell r="J30">
            <v>43001</v>
          </cell>
          <cell r="K30">
            <v>92</v>
          </cell>
          <cell r="L30">
            <v>159859</v>
          </cell>
        </row>
        <row r="31">
          <cell r="B31" t="str">
            <v>Q4-2001</v>
          </cell>
          <cell r="D31">
            <v>152507</v>
          </cell>
          <cell r="F31">
            <v>158643</v>
          </cell>
          <cell r="H31">
            <v>164937</v>
          </cell>
          <cell r="J31">
            <v>42553</v>
          </cell>
          <cell r="K31">
            <v>0</v>
          </cell>
          <cell r="L31">
            <v>164937</v>
          </cell>
        </row>
        <row r="32">
          <cell r="B32" t="str">
            <v>Q1-2002</v>
          </cell>
          <cell r="D32">
            <v>134109</v>
          </cell>
          <cell r="F32">
            <v>153633</v>
          </cell>
          <cell r="H32">
            <v>163155</v>
          </cell>
          <cell r="J32">
            <v>33036</v>
          </cell>
          <cell r="K32">
            <v>0</v>
          </cell>
          <cell r="L32">
            <v>163155</v>
          </cell>
        </row>
        <row r="33">
          <cell r="B33" t="str">
            <v>Q2-2002</v>
          </cell>
          <cell r="D33">
            <v>128500</v>
          </cell>
          <cell r="F33">
            <v>143422</v>
          </cell>
          <cell r="H33">
            <v>157745</v>
          </cell>
          <cell r="J33">
            <v>39155</v>
          </cell>
          <cell r="K33">
            <v>0</v>
          </cell>
          <cell r="L33">
            <v>157745</v>
          </cell>
        </row>
        <row r="34">
          <cell r="B34" t="str">
            <v>Q3-2002</v>
          </cell>
          <cell r="D34">
            <v>124858</v>
          </cell>
          <cell r="F34">
            <v>145512</v>
          </cell>
          <cell r="H34">
            <v>150275</v>
          </cell>
          <cell r="J34">
            <v>35531</v>
          </cell>
          <cell r="K34">
            <v>0</v>
          </cell>
          <cell r="L34">
            <v>150275</v>
          </cell>
        </row>
        <row r="35">
          <cell r="B35" t="str">
            <v>FC-2002</v>
          </cell>
          <cell r="E35">
            <v>142412</v>
          </cell>
          <cell r="G35">
            <v>146064</v>
          </cell>
          <cell r="I35">
            <v>145929</v>
          </cell>
        </row>
        <row r="61">
          <cell r="C61" t="str">
            <v>Operating income / quarter</v>
          </cell>
          <cell r="D61" t="str">
            <v xml:space="preserve">Forecast operating income </v>
          </cell>
          <cell r="E61" t="str">
            <v>Income after financial items</v>
          </cell>
          <cell r="F61" t="str">
            <v>Forecast income a. fin. items, moving</v>
          </cell>
          <cell r="G61" t="str">
            <v>Operating income</v>
          </cell>
        </row>
        <row r="63">
          <cell r="B63" t="str">
            <v>Q4-2000</v>
          </cell>
          <cell r="C63">
            <v>2283</v>
          </cell>
          <cell r="E63">
            <v>8531</v>
          </cell>
          <cell r="G63">
            <v>7190</v>
          </cell>
        </row>
        <row r="64">
          <cell r="B64" t="str">
            <v>Q1-2001</v>
          </cell>
          <cell r="C64">
            <v>-317</v>
          </cell>
          <cell r="E64">
            <v>5039</v>
          </cell>
          <cell r="G64">
            <v>5537</v>
          </cell>
        </row>
        <row r="65">
          <cell r="B65" t="str">
            <v>Q2-2001</v>
          </cell>
          <cell r="C65">
            <v>1765</v>
          </cell>
          <cell r="E65">
            <v>4098</v>
          </cell>
          <cell r="G65">
            <v>4782</v>
          </cell>
        </row>
        <row r="66">
          <cell r="B66" t="str">
            <v>Q3-2001</v>
          </cell>
          <cell r="C66">
            <v>-763</v>
          </cell>
          <cell r="E66">
            <v>1950</v>
          </cell>
          <cell r="G66">
            <v>2968</v>
          </cell>
        </row>
        <row r="67">
          <cell r="B67" t="str">
            <v>Q4-2001</v>
          </cell>
          <cell r="C67">
            <v>1608</v>
          </cell>
          <cell r="E67">
            <v>1116</v>
          </cell>
          <cell r="G67">
            <v>2293</v>
          </cell>
        </row>
        <row r="68">
          <cell r="B68" t="str">
            <v>Q1-2002</v>
          </cell>
          <cell r="C68">
            <v>234</v>
          </cell>
          <cell r="E68">
            <v>1674</v>
          </cell>
          <cell r="G68">
            <v>2844</v>
          </cell>
        </row>
        <row r="69">
          <cell r="B69" t="str">
            <v>Q2-2002</v>
          </cell>
          <cell r="C69">
            <v>816</v>
          </cell>
          <cell r="E69">
            <v>433</v>
          </cell>
          <cell r="G69">
            <v>1895</v>
          </cell>
        </row>
        <row r="70">
          <cell r="B70" t="str">
            <v>Q3-2002</v>
          </cell>
          <cell r="C70">
            <v>876</v>
          </cell>
          <cell r="E70">
            <v>2311</v>
          </cell>
          <cell r="G70">
            <v>3534</v>
          </cell>
        </row>
        <row r="71">
          <cell r="B71" t="str">
            <v>FC-2002</v>
          </cell>
          <cell r="D71">
            <v>3769</v>
          </cell>
          <cell r="F71">
            <v>2688</v>
          </cell>
        </row>
        <row r="182">
          <cell r="E182" t="str">
            <v>A2</v>
          </cell>
          <cell r="F182" t="str">
            <v>Off1</v>
          </cell>
          <cell r="G182" t="str">
            <v>Off2</v>
          </cell>
        </row>
        <row r="183">
          <cell r="B183">
            <v>1</v>
          </cell>
          <cell r="C183" t="str">
            <v>Jan-Mar</v>
          </cell>
          <cell r="E183">
            <v>8</v>
          </cell>
          <cell r="F183">
            <v>21</v>
          </cell>
          <cell r="G183">
            <v>15</v>
          </cell>
        </row>
        <row r="184">
          <cell r="B184">
            <v>2</v>
          </cell>
          <cell r="C184" t="str">
            <v>Apr-Jun</v>
          </cell>
          <cell r="E184">
            <v>9</v>
          </cell>
          <cell r="F184">
            <v>20</v>
          </cell>
          <cell r="G184">
            <v>16</v>
          </cell>
        </row>
        <row r="185">
          <cell r="B185">
            <v>3</v>
          </cell>
          <cell r="C185" t="str">
            <v>Jul-Sep</v>
          </cell>
          <cell r="E185">
            <v>10</v>
          </cell>
          <cell r="F185">
            <v>19</v>
          </cell>
          <cell r="G185">
            <v>17</v>
          </cell>
        </row>
        <row r="186">
          <cell r="B186">
            <v>4</v>
          </cell>
          <cell r="C186" t="str">
            <v>Oct-Dec</v>
          </cell>
          <cell r="E186">
            <v>11</v>
          </cell>
          <cell r="F186">
            <v>18</v>
          </cell>
          <cell r="G186">
            <v>18</v>
          </cell>
        </row>
        <row r="187">
          <cell r="E187">
            <v>12</v>
          </cell>
          <cell r="F187">
            <v>17</v>
          </cell>
          <cell r="G187">
            <v>19</v>
          </cell>
        </row>
        <row r="188">
          <cell r="E188">
            <v>13</v>
          </cell>
          <cell r="F188">
            <v>16</v>
          </cell>
          <cell r="G188">
            <v>20</v>
          </cell>
        </row>
        <row r="189">
          <cell r="E189">
            <v>14</v>
          </cell>
          <cell r="F189">
            <v>15</v>
          </cell>
          <cell r="G189">
            <v>21</v>
          </cell>
        </row>
        <row r="190">
          <cell r="E190">
            <v>15</v>
          </cell>
          <cell r="F190">
            <v>14</v>
          </cell>
          <cell r="G190">
            <v>22</v>
          </cell>
        </row>
        <row r="191">
          <cell r="E191">
            <v>16</v>
          </cell>
          <cell r="F191">
            <v>13</v>
          </cell>
          <cell r="G191">
            <v>23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Summary"/>
      <sheetName val="Flags(mth)"/>
      <sheetName val="Inputs"/>
      <sheetName val="Flags(semi)"/>
      <sheetName val="Monthly"/>
      <sheetName val="Financing"/>
      <sheetName val="Notes"/>
      <sheetName val="Fixed Asset"/>
      <sheetName val="Lease Debtor"/>
      <sheetName val="Cash Flow"/>
      <sheetName val="IRR &amp; NPV"/>
      <sheetName val="Swap(SD)"/>
      <sheetName val="Repayments"/>
      <sheetName val="Swap(EB)"/>
      <sheetName val="Drawdown"/>
      <sheetName val="wkly cflow"/>
      <sheetName val="Annual Fin St"/>
      <sheetName val="Mgmt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4">
          <cell r="N24">
            <v>39903</v>
          </cell>
        </row>
        <row r="26">
          <cell r="I26">
            <v>28</v>
          </cell>
        </row>
        <row r="72">
          <cell r="K72">
            <v>40359</v>
          </cell>
        </row>
        <row r="75">
          <cell r="K75">
            <v>46112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0B050"/>
    <outlinePr summaryBelow="0" summaryRight="0"/>
  </sheetPr>
  <dimension ref="A1:O19"/>
  <sheetViews>
    <sheetView showGridLines="0" topLeftCell="B1" zoomScaleNormal="100" workbookViewId="0">
      <selection activeCell="R11" sqref="R11"/>
    </sheetView>
  </sheetViews>
  <sheetFormatPr defaultColWidth="8.88671875" defaultRowHeight="13.2"/>
  <cols>
    <col min="1" max="1" width="0" style="16" hidden="1" customWidth="1"/>
    <col min="2" max="2" width="54.88671875" style="24" bestFit="1" customWidth="1"/>
    <col min="3" max="4" width="8.5546875" style="24" bestFit="1" customWidth="1"/>
    <col min="5" max="8" width="9.5546875" style="17" bestFit="1" customWidth="1"/>
    <col min="9" max="9" width="9.109375" style="17" bestFit="1" customWidth="1"/>
    <col min="10" max="10" width="9.109375" style="17" customWidth="1"/>
    <col min="11" max="11" width="9.109375" style="17" bestFit="1" customWidth="1"/>
    <col min="12" max="12" width="9.5546875" style="17" bestFit="1" customWidth="1"/>
    <col min="13" max="15" width="9.109375" style="17"/>
    <col min="16" max="16384" width="8.88671875" style="16"/>
  </cols>
  <sheetData>
    <row r="1" spans="1:15" ht="22.8">
      <c r="B1" s="3" t="s">
        <v>37</v>
      </c>
      <c r="C1" s="3"/>
      <c r="D1" s="3"/>
      <c r="O1" s="16"/>
    </row>
    <row r="2" spans="1:15" ht="23.25" customHeight="1">
      <c r="B2" s="18" t="s">
        <v>38</v>
      </c>
      <c r="C2" s="18"/>
      <c r="D2" s="18"/>
      <c r="L2" s="17" t="s">
        <v>0</v>
      </c>
      <c r="M2" s="17" t="s">
        <v>0</v>
      </c>
      <c r="N2" s="17" t="s">
        <v>0</v>
      </c>
      <c r="O2" s="16"/>
    </row>
    <row r="3" spans="1:15">
      <c r="A3" s="8"/>
      <c r="B3" s="7" t="s">
        <v>39</v>
      </c>
      <c r="C3" s="8" t="s">
        <v>162</v>
      </c>
      <c r="D3" s="8" t="s">
        <v>149</v>
      </c>
      <c r="E3" s="8" t="s">
        <v>135</v>
      </c>
      <c r="F3" s="8" t="s">
        <v>134</v>
      </c>
      <c r="G3" s="8" t="s">
        <v>124</v>
      </c>
      <c r="H3" s="8" t="s">
        <v>167</v>
      </c>
      <c r="I3" s="8" t="s">
        <v>32</v>
      </c>
      <c r="J3" s="8">
        <v>2013</v>
      </c>
      <c r="K3" s="8" t="s">
        <v>22</v>
      </c>
      <c r="L3" s="8" t="s">
        <v>2</v>
      </c>
      <c r="M3" s="8" t="s">
        <v>3</v>
      </c>
      <c r="N3" s="8" t="s">
        <v>4</v>
      </c>
      <c r="O3" s="16"/>
    </row>
    <row r="4" spans="1:15">
      <c r="A4" s="1"/>
      <c r="B4" s="1" t="s">
        <v>40</v>
      </c>
      <c r="C4" s="85">
        <v>160343.92778837399</v>
      </c>
      <c r="D4" s="85">
        <v>172846</v>
      </c>
      <c r="E4" s="86">
        <v>171730</v>
      </c>
      <c r="F4" s="86">
        <v>157877</v>
      </c>
      <c r="G4" s="86">
        <v>145365</v>
      </c>
      <c r="H4" s="86">
        <v>153049</v>
      </c>
      <c r="I4" s="86">
        <v>143325</v>
      </c>
      <c r="J4" s="86">
        <v>136589</v>
      </c>
      <c r="K4" s="86">
        <v>129350</v>
      </c>
      <c r="L4" s="86">
        <v>118734</v>
      </c>
      <c r="M4" s="86">
        <v>122224</v>
      </c>
      <c r="N4" s="86">
        <v>139124</v>
      </c>
      <c r="O4" s="16"/>
    </row>
    <row r="5" spans="1:15">
      <c r="A5" s="1"/>
      <c r="B5" s="1" t="s">
        <v>41</v>
      </c>
      <c r="C5" s="85">
        <v>-143456.867769025</v>
      </c>
      <c r="D5" s="85">
        <v>-156540</v>
      </c>
      <c r="E5" s="86">
        <v>-157465</v>
      </c>
      <c r="F5" s="86">
        <v>-145103</v>
      </c>
      <c r="G5" s="86">
        <v>-131119</v>
      </c>
      <c r="H5" s="86">
        <v>-139160</v>
      </c>
      <c r="I5" s="86">
        <v>-130215</v>
      </c>
      <c r="J5" s="86">
        <v>-124161</v>
      </c>
      <c r="K5" s="86">
        <v>-117789.62631590401</v>
      </c>
      <c r="L5" s="86">
        <v>-107409</v>
      </c>
      <c r="M5" s="86">
        <v>-109774</v>
      </c>
      <c r="N5" s="86">
        <v>-125417</v>
      </c>
      <c r="O5" s="16"/>
    </row>
    <row r="6" spans="1:15" ht="24" customHeight="1">
      <c r="A6" s="22"/>
      <c r="B6" s="23" t="s">
        <v>42</v>
      </c>
      <c r="C6" s="87">
        <v>16887.060019349399</v>
      </c>
      <c r="D6" s="87">
        <v>16306</v>
      </c>
      <c r="E6" s="87">
        <v>14265</v>
      </c>
      <c r="F6" s="87">
        <v>12774</v>
      </c>
      <c r="G6" s="87">
        <v>14246</v>
      </c>
      <c r="H6" s="87">
        <v>13889</v>
      </c>
      <c r="I6" s="87">
        <v>13110</v>
      </c>
      <c r="J6" s="87">
        <v>12428</v>
      </c>
      <c r="K6" s="87">
        <v>11560.797600665599</v>
      </c>
      <c r="L6" s="87">
        <v>11324</v>
      </c>
      <c r="M6" s="87">
        <v>12450</v>
      </c>
      <c r="N6" s="87">
        <v>13707</v>
      </c>
      <c r="O6" s="16"/>
    </row>
    <row r="7" spans="1:15">
      <c r="A7" s="1"/>
      <c r="B7" s="1" t="s">
        <v>43</v>
      </c>
      <c r="C7" s="85">
        <v>-8268.5881073723504</v>
      </c>
      <c r="D7" s="85">
        <v>-9469</v>
      </c>
      <c r="E7" s="86">
        <v>-9473</v>
      </c>
      <c r="F7" s="86">
        <v>-9851</v>
      </c>
      <c r="G7" s="86">
        <v>-9152</v>
      </c>
      <c r="H7" s="86">
        <v>-8869</v>
      </c>
      <c r="I7" s="86">
        <v>-8370</v>
      </c>
      <c r="J7" s="86">
        <v>-7681</v>
      </c>
      <c r="K7" s="86">
        <v>-8508.0630924608595</v>
      </c>
      <c r="L7" s="86">
        <v>-7853</v>
      </c>
      <c r="M7" s="86">
        <v>-7533</v>
      </c>
      <c r="N7" s="86">
        <v>-8078</v>
      </c>
      <c r="O7" s="16"/>
    </row>
    <row r="8" spans="1:15">
      <c r="A8" s="1"/>
      <c r="B8" s="1" t="s">
        <v>44</v>
      </c>
      <c r="C8" s="85">
        <v>4014.51369699006</v>
      </c>
      <c r="D8" s="85">
        <v>591</v>
      </c>
      <c r="E8" s="86">
        <v>855</v>
      </c>
      <c r="F8" s="86">
        <v>1655</v>
      </c>
      <c r="G8" s="86">
        <v>2126</v>
      </c>
      <c r="H8" s="86">
        <v>1270</v>
      </c>
      <c r="I8" s="86">
        <v>669</v>
      </c>
      <c r="J8" s="86">
        <v>813</v>
      </c>
      <c r="K8" s="86">
        <v>965.36989302913196</v>
      </c>
      <c r="L8" s="86">
        <v>4942</v>
      </c>
      <c r="M8" s="86">
        <v>541</v>
      </c>
      <c r="N8" s="86">
        <v>405</v>
      </c>
      <c r="O8" s="16"/>
    </row>
    <row r="9" spans="1:15" ht="24" customHeight="1">
      <c r="A9" s="22"/>
      <c r="B9" s="22" t="s">
        <v>45</v>
      </c>
      <c r="C9" s="87">
        <v>12632.985608967099</v>
      </c>
      <c r="D9" s="87">
        <v>7428</v>
      </c>
      <c r="E9" s="87">
        <v>5647</v>
      </c>
      <c r="F9" s="87">
        <v>4578</v>
      </c>
      <c r="G9" s="87">
        <v>7220</v>
      </c>
      <c r="H9" s="87">
        <v>6290</v>
      </c>
      <c r="I9" s="87">
        <v>5409</v>
      </c>
      <c r="J9" s="87">
        <v>5560</v>
      </c>
      <c r="K9" s="87">
        <v>4018</v>
      </c>
      <c r="L9" s="87">
        <v>8413</v>
      </c>
      <c r="M9" s="87">
        <v>5458</v>
      </c>
      <c r="N9" s="87">
        <v>6034</v>
      </c>
      <c r="O9" s="16"/>
    </row>
    <row r="10" spans="1:15">
      <c r="A10" s="1"/>
      <c r="B10" s="1" t="s">
        <v>46</v>
      </c>
      <c r="C10" s="85">
        <v>-229.05170084630333</v>
      </c>
      <c r="D10" s="85">
        <v>-88</v>
      </c>
      <c r="E10" s="86">
        <v>39</v>
      </c>
      <c r="F10" s="86">
        <v>45</v>
      </c>
      <c r="G10" s="86">
        <v>-119</v>
      </c>
      <c r="H10" s="86">
        <v>-314</v>
      </c>
      <c r="I10" s="86">
        <v>-280</v>
      </c>
      <c r="J10" s="86">
        <v>-241</v>
      </c>
      <c r="K10" s="86">
        <v>-233.67861685205025</v>
      </c>
      <c r="L10" s="86">
        <v>12</v>
      </c>
      <c r="M10" s="86">
        <v>-35</v>
      </c>
      <c r="N10" s="86">
        <v>-234</v>
      </c>
      <c r="O10" s="16"/>
    </row>
    <row r="11" spans="1:15" ht="24" customHeight="1">
      <c r="A11" s="22"/>
      <c r="B11" s="22" t="s">
        <v>47</v>
      </c>
      <c r="C11" s="87">
        <v>12403.9069381836</v>
      </c>
      <c r="D11" s="87">
        <v>7340</v>
      </c>
      <c r="E11" s="87">
        <v>5686</v>
      </c>
      <c r="F11" s="87">
        <v>4623</v>
      </c>
      <c r="G11" s="87">
        <v>7101</v>
      </c>
      <c r="H11" s="87">
        <v>5976</v>
      </c>
      <c r="I11" s="87">
        <v>5129</v>
      </c>
      <c r="J11" s="87">
        <v>5319</v>
      </c>
      <c r="K11" s="87">
        <v>3784.4257843819</v>
      </c>
      <c r="L11" s="87">
        <v>8425</v>
      </c>
      <c r="M11" s="87">
        <v>5423</v>
      </c>
      <c r="N11" s="87">
        <v>5800</v>
      </c>
      <c r="O11" s="16"/>
    </row>
    <row r="12" spans="1:15">
      <c r="A12" s="1"/>
      <c r="B12" s="1" t="s">
        <v>48</v>
      </c>
      <c r="C12" s="85">
        <v>-2506.9550421782697</v>
      </c>
      <c r="D12" s="85">
        <v>-1286</v>
      </c>
      <c r="E12" s="86">
        <v>-1092</v>
      </c>
      <c r="F12" s="86">
        <v>-512</v>
      </c>
      <c r="G12" s="86">
        <v>-1366</v>
      </c>
      <c r="H12" s="86">
        <v>-1185</v>
      </c>
      <c r="I12" s="86">
        <v>-1279</v>
      </c>
      <c r="J12" s="86">
        <v>-1551</v>
      </c>
      <c r="K12" s="86">
        <v>-922.62621629005207</v>
      </c>
      <c r="L12" s="86">
        <v>-830</v>
      </c>
      <c r="M12" s="86">
        <v>-1394</v>
      </c>
      <c r="N12" s="86">
        <v>-1579</v>
      </c>
      <c r="O12" s="16"/>
    </row>
    <row r="13" spans="1:15" ht="24" customHeight="1">
      <c r="A13" s="22"/>
      <c r="B13" s="22" t="s">
        <v>49</v>
      </c>
      <c r="C13" s="87">
        <v>9896.9518960053811</v>
      </c>
      <c r="D13" s="87">
        <v>6054</v>
      </c>
      <c r="E13" s="87">
        <v>4594</v>
      </c>
      <c r="F13" s="87">
        <v>4111</v>
      </c>
      <c r="G13" s="87">
        <v>5735</v>
      </c>
      <c r="H13" s="87">
        <v>4791</v>
      </c>
      <c r="I13" s="87">
        <v>3850</v>
      </c>
      <c r="J13" s="87">
        <v>3768</v>
      </c>
      <c r="K13" s="87">
        <v>2861.7995680918498</v>
      </c>
      <c r="L13" s="87">
        <v>7595</v>
      </c>
      <c r="M13" s="87">
        <v>4028</v>
      </c>
      <c r="N13" s="87">
        <v>4221</v>
      </c>
      <c r="O13" s="16"/>
    </row>
    <row r="14" spans="1:15">
      <c r="A14" s="60"/>
      <c r="B14" s="60" t="s">
        <v>50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6"/>
    </row>
    <row r="15" spans="1:15">
      <c r="A15" s="30"/>
      <c r="B15" s="30" t="s">
        <v>51</v>
      </c>
      <c r="C15" s="86">
        <v>9875.2072576720475</v>
      </c>
      <c r="D15" s="86">
        <v>6031</v>
      </c>
      <c r="E15" s="86">
        <v>4571</v>
      </c>
      <c r="F15" s="86">
        <v>4095</v>
      </c>
      <c r="G15" s="86">
        <v>5722</v>
      </c>
      <c r="H15" s="86">
        <v>4780</v>
      </c>
      <c r="I15" s="86">
        <v>3843</v>
      </c>
      <c r="J15" s="86">
        <v>3765</v>
      </c>
      <c r="K15" s="86">
        <v>2853.7629819005597</v>
      </c>
      <c r="L15" s="86">
        <v>7588</v>
      </c>
      <c r="M15" s="86">
        <v>4022</v>
      </c>
      <c r="N15" s="86">
        <v>4215</v>
      </c>
      <c r="O15" s="16"/>
    </row>
    <row r="16" spans="1:15">
      <c r="A16" s="30"/>
      <c r="B16" s="30" t="s">
        <v>52</v>
      </c>
      <c r="C16" s="86">
        <v>21.744638333333299</v>
      </c>
      <c r="D16" s="86">
        <v>23</v>
      </c>
      <c r="E16" s="86">
        <v>23</v>
      </c>
      <c r="F16" s="86">
        <v>16</v>
      </c>
      <c r="G16" s="86">
        <v>13</v>
      </c>
      <c r="H16" s="86">
        <v>11</v>
      </c>
      <c r="I16" s="86">
        <v>7</v>
      </c>
      <c r="J16" s="86">
        <v>3</v>
      </c>
      <c r="K16" s="86">
        <v>8.0365861912908603</v>
      </c>
      <c r="L16" s="86">
        <v>6</v>
      </c>
      <c r="M16" s="86">
        <v>6</v>
      </c>
      <c r="N16" s="86">
        <v>5</v>
      </c>
      <c r="O16" s="16"/>
    </row>
    <row r="17" spans="1:15" ht="26.4">
      <c r="A17" s="18"/>
      <c r="B17" s="63" t="s">
        <v>1</v>
      </c>
      <c r="C17" s="63"/>
      <c r="D17" s="63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6"/>
    </row>
    <row r="18" spans="1:15">
      <c r="B18" s="24" t="s">
        <v>53</v>
      </c>
      <c r="C18" s="11">
        <v>23.97</v>
      </c>
      <c r="D18" s="11">
        <v>14.68</v>
      </c>
      <c r="E18" s="49">
        <v>11.17</v>
      </c>
      <c r="F18" s="49">
        <v>10.001284487313898</v>
      </c>
      <c r="G18" s="49">
        <v>13.96</v>
      </c>
      <c r="H18" s="49">
        <v>11.63</v>
      </c>
      <c r="I18" s="49">
        <v>9.3483499278139774</v>
      </c>
      <c r="J18" s="49">
        <v>9.1445249098947343</v>
      </c>
      <c r="K18" s="49">
        <v>6.92</v>
      </c>
      <c r="L18" s="49">
        <v>18.43</v>
      </c>
      <c r="M18" s="17">
        <v>9.76</v>
      </c>
      <c r="N18" s="17">
        <v>10.16</v>
      </c>
      <c r="O18" s="16"/>
    </row>
    <row r="19" spans="1:15">
      <c r="B19" s="24" t="s">
        <v>54</v>
      </c>
      <c r="C19" s="11">
        <v>23.84</v>
      </c>
      <c r="D19" s="11">
        <v>14.62</v>
      </c>
      <c r="E19" s="49">
        <v>11.11</v>
      </c>
      <c r="F19" s="49">
        <v>9.9416068372715181</v>
      </c>
      <c r="G19" s="49">
        <v>13.88</v>
      </c>
      <c r="H19" s="49">
        <v>11.53</v>
      </c>
      <c r="I19" s="49">
        <v>9.2538560484649128</v>
      </c>
      <c r="J19" s="49">
        <v>9.1068085913966055</v>
      </c>
      <c r="K19" s="49">
        <v>6.9</v>
      </c>
      <c r="L19" s="49">
        <v>18.309999999999999</v>
      </c>
      <c r="M19" s="17">
        <v>9.66</v>
      </c>
      <c r="N19" s="17">
        <v>10.119999999999999</v>
      </c>
      <c r="O19" s="16"/>
    </row>
  </sheetData>
  <pageMargins left="0.7" right="0.7" top="0.75" bottom="0.75" header="0.3" footer="0.3"/>
  <pageSetup paperSize="9" orientation="landscape" r:id="rId1"/>
  <headerFooter>
    <oddHeader>&amp;C&amp;"Calibri"&amp;8&amp;K000000 General&amp;1#_x000D_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8">
    <tabColor rgb="FF00B050"/>
    <outlinePr summaryBelow="0" summaryRight="0"/>
  </sheetPr>
  <dimension ref="A1:AX7"/>
  <sheetViews>
    <sheetView showGridLines="0" topLeftCell="D1" zoomScale="80" zoomScaleNormal="80" workbookViewId="0">
      <selection activeCell="S2" sqref="S2:AX2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6" width="10.6640625" style="17" customWidth="1"/>
    <col min="7" max="26" width="10.6640625" style="24" customWidth="1"/>
    <col min="27" max="46" width="10.6640625" style="17" customWidth="1"/>
    <col min="47" max="50" width="10.6640625" style="16" customWidth="1"/>
    <col min="51" max="16384" width="8.88671875" style="16"/>
  </cols>
  <sheetData>
    <row r="1" spans="1:50" ht="22.8">
      <c r="B1" s="3" t="s">
        <v>67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50" ht="23.25" customHeight="1">
      <c r="B2" s="18" t="s">
        <v>55</v>
      </c>
      <c r="C2" s="133" t="s">
        <v>149</v>
      </c>
      <c r="D2" s="134"/>
      <c r="E2" s="134"/>
      <c r="F2" s="134"/>
      <c r="G2" s="133" t="s">
        <v>149</v>
      </c>
      <c r="H2" s="134"/>
      <c r="I2" s="134"/>
      <c r="J2" s="134"/>
      <c r="K2" s="133" t="s">
        <v>135</v>
      </c>
      <c r="L2" s="134"/>
      <c r="M2" s="134"/>
      <c r="N2" s="134"/>
      <c r="O2" s="133" t="s">
        <v>134</v>
      </c>
      <c r="P2" s="134"/>
      <c r="Q2" s="134"/>
      <c r="R2" s="134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</row>
    <row r="3" spans="1:50">
      <c r="A3" s="8"/>
      <c r="B3" s="7" t="s">
        <v>39</v>
      </c>
      <c r="C3" s="8" t="s">
        <v>164</v>
      </c>
      <c r="D3" s="8" t="s">
        <v>163</v>
      </c>
      <c r="E3" s="8" t="s">
        <v>165</v>
      </c>
      <c r="F3" s="8" t="s">
        <v>166</v>
      </c>
      <c r="G3" s="8" t="s">
        <v>164</v>
      </c>
      <c r="H3" s="8" t="s">
        <v>163</v>
      </c>
      <c r="I3" s="8" t="s">
        <v>165</v>
      </c>
      <c r="J3" s="8" t="s">
        <v>166</v>
      </c>
      <c r="K3" s="8" t="s">
        <v>164</v>
      </c>
      <c r="L3" s="8" t="s">
        <v>163</v>
      </c>
      <c r="M3" s="8" t="s">
        <v>165</v>
      </c>
      <c r="N3" s="8" t="s">
        <v>166</v>
      </c>
      <c r="O3" s="8" t="s">
        <v>164</v>
      </c>
      <c r="P3" s="8" t="s">
        <v>163</v>
      </c>
      <c r="Q3" s="8" t="s">
        <v>165</v>
      </c>
      <c r="R3" s="8" t="s">
        <v>166</v>
      </c>
      <c r="S3" s="8" t="s">
        <v>164</v>
      </c>
      <c r="T3" s="8" t="s">
        <v>163</v>
      </c>
      <c r="U3" s="8" t="s">
        <v>165</v>
      </c>
      <c r="V3" s="8" t="s">
        <v>166</v>
      </c>
      <c r="W3" s="8" t="s">
        <v>164</v>
      </c>
      <c r="X3" s="8" t="s">
        <v>163</v>
      </c>
      <c r="Y3" s="8" t="s">
        <v>165</v>
      </c>
      <c r="Z3" s="8" t="s">
        <v>166</v>
      </c>
      <c r="AA3" s="8" t="s">
        <v>164</v>
      </c>
      <c r="AB3" s="8" t="s">
        <v>163</v>
      </c>
      <c r="AC3" s="8" t="s">
        <v>165</v>
      </c>
      <c r="AD3" s="8" t="s">
        <v>166</v>
      </c>
      <c r="AE3" s="8" t="s">
        <v>164</v>
      </c>
      <c r="AF3" s="8" t="s">
        <v>163</v>
      </c>
      <c r="AG3" s="8" t="s">
        <v>165</v>
      </c>
      <c r="AH3" s="8" t="s">
        <v>166</v>
      </c>
      <c r="AI3" s="8" t="s">
        <v>164</v>
      </c>
      <c r="AJ3" s="8" t="s">
        <v>163</v>
      </c>
      <c r="AK3" s="8" t="s">
        <v>165</v>
      </c>
      <c r="AL3" s="8" t="s">
        <v>166</v>
      </c>
      <c r="AM3" s="8" t="s">
        <v>164</v>
      </c>
      <c r="AN3" s="8" t="s">
        <v>163</v>
      </c>
      <c r="AO3" s="8" t="s">
        <v>165</v>
      </c>
      <c r="AP3" s="8" t="s">
        <v>166</v>
      </c>
      <c r="AQ3" s="8" t="s">
        <v>164</v>
      </c>
      <c r="AR3" s="8" t="s">
        <v>163</v>
      </c>
      <c r="AS3" s="8" t="s">
        <v>165</v>
      </c>
      <c r="AT3" s="8" t="s">
        <v>166</v>
      </c>
      <c r="AU3" s="8" t="s">
        <v>164</v>
      </c>
      <c r="AV3" s="8" t="s">
        <v>163</v>
      </c>
      <c r="AW3" s="8" t="s">
        <v>165</v>
      </c>
      <c r="AX3" s="8" t="s">
        <v>166</v>
      </c>
    </row>
    <row r="4" spans="1:50">
      <c r="A4" s="1"/>
      <c r="B4" s="1" t="s">
        <v>68</v>
      </c>
      <c r="C4" s="85">
        <v>4786</v>
      </c>
      <c r="D4" s="109">
        <v>2038</v>
      </c>
      <c r="E4" s="85">
        <v>2231</v>
      </c>
      <c r="F4" s="109">
        <v>2229</v>
      </c>
      <c r="G4" s="85">
        <v>8729</v>
      </c>
      <c r="H4" s="109">
        <v>-1603</v>
      </c>
      <c r="I4" s="85">
        <v>-768</v>
      </c>
      <c r="J4" s="109">
        <v>-320</v>
      </c>
      <c r="K4" s="85">
        <v>7911</v>
      </c>
      <c r="L4" s="109">
        <v>748</v>
      </c>
      <c r="M4" s="85">
        <v>1044</v>
      </c>
      <c r="N4" s="109">
        <v>-249</v>
      </c>
      <c r="O4" s="85">
        <v>4059</v>
      </c>
      <c r="P4" s="109">
        <v>-568</v>
      </c>
      <c r="Q4" s="85">
        <v>-1233</v>
      </c>
      <c r="R4" s="109">
        <v>588</v>
      </c>
      <c r="S4" s="85">
        <v>-457</v>
      </c>
      <c r="T4" s="85">
        <v>376</v>
      </c>
      <c r="U4" s="85">
        <v>2102</v>
      </c>
      <c r="V4" s="85">
        <v>-2904</v>
      </c>
      <c r="W4" s="85">
        <v>8676</v>
      </c>
      <c r="X4" s="85">
        <v>752</v>
      </c>
      <c r="Y4" s="85">
        <v>1025</v>
      </c>
      <c r="Z4" s="85">
        <v>-1869</v>
      </c>
      <c r="AA4" s="85">
        <v>4888</v>
      </c>
      <c r="AB4" s="85">
        <v>2079</v>
      </c>
      <c r="AC4" s="85">
        <v>702</v>
      </c>
      <c r="AD4" s="85">
        <v>-2913</v>
      </c>
      <c r="AE4" s="85">
        <v>5934</v>
      </c>
      <c r="AF4" s="109">
        <v>804</v>
      </c>
      <c r="AG4" s="85">
        <v>-868</v>
      </c>
      <c r="AH4" s="109">
        <v>382</v>
      </c>
      <c r="AI4" s="86">
        <v>3471</v>
      </c>
      <c r="AJ4" s="86">
        <v>103</v>
      </c>
      <c r="AK4" s="86">
        <v>-1686</v>
      </c>
      <c r="AL4" s="86">
        <v>-1979</v>
      </c>
      <c r="AM4" s="86">
        <v>3319</v>
      </c>
      <c r="AN4" s="86">
        <v>-346</v>
      </c>
      <c r="AO4" s="86">
        <v>-214</v>
      </c>
      <c r="AP4" s="86">
        <v>-2514</v>
      </c>
      <c r="AQ4" s="86">
        <v>4848</v>
      </c>
      <c r="AR4" s="85">
        <v>461</v>
      </c>
      <c r="AS4" s="85">
        <v>526</v>
      </c>
      <c r="AT4" s="85">
        <v>403</v>
      </c>
      <c r="AU4" s="85">
        <v>2743</v>
      </c>
      <c r="AV4" s="85">
        <v>3869</v>
      </c>
      <c r="AW4" s="85">
        <v>2561</v>
      </c>
      <c r="AX4" s="85">
        <v>-1588</v>
      </c>
    </row>
    <row r="5" spans="1:50">
      <c r="A5" s="1"/>
      <c r="B5" s="1" t="s">
        <v>69</v>
      </c>
      <c r="C5" s="85">
        <v>1796</v>
      </c>
      <c r="D5" s="109">
        <v>832</v>
      </c>
      <c r="E5" s="85">
        <v>-820</v>
      </c>
      <c r="F5" s="109">
        <v>-237</v>
      </c>
      <c r="G5" s="85">
        <v>-1102</v>
      </c>
      <c r="H5" s="109">
        <v>156</v>
      </c>
      <c r="I5" s="85">
        <v>323</v>
      </c>
      <c r="J5" s="109">
        <v>-591</v>
      </c>
      <c r="K5" s="85">
        <v>-568</v>
      </c>
      <c r="L5" s="109">
        <v>-363</v>
      </c>
      <c r="M5" s="85">
        <v>-1031</v>
      </c>
      <c r="N5" s="109">
        <v>-405</v>
      </c>
      <c r="O5" s="85">
        <v>-809</v>
      </c>
      <c r="P5" s="109">
        <v>726</v>
      </c>
      <c r="Q5" s="85">
        <v>-387</v>
      </c>
      <c r="R5" s="109">
        <v>2060</v>
      </c>
      <c r="S5" s="85">
        <v>1583</v>
      </c>
      <c r="T5" s="85">
        <v>-1617</v>
      </c>
      <c r="U5" s="85">
        <v>-1340</v>
      </c>
      <c r="V5" s="85">
        <v>-219</v>
      </c>
      <c r="W5" s="85">
        <v>986</v>
      </c>
      <c r="X5" s="85">
        <v>-974</v>
      </c>
      <c r="Y5" s="85">
        <v>-531</v>
      </c>
      <c r="Z5" s="85">
        <v>-866</v>
      </c>
      <c r="AA5" s="85">
        <v>1149</v>
      </c>
      <c r="AB5" s="85">
        <v>-444</v>
      </c>
      <c r="AC5" s="85">
        <v>-572</v>
      </c>
      <c r="AD5" s="85">
        <v>99</v>
      </c>
      <c r="AE5" s="85">
        <v>-75</v>
      </c>
      <c r="AF5" s="109">
        <v>-593</v>
      </c>
      <c r="AG5" s="85">
        <v>-233</v>
      </c>
      <c r="AH5" s="109">
        <v>-546</v>
      </c>
      <c r="AI5" s="86">
        <v>50</v>
      </c>
      <c r="AJ5" s="86">
        <v>164</v>
      </c>
      <c r="AK5" s="86">
        <v>-418</v>
      </c>
      <c r="AL5" s="86">
        <v>-989</v>
      </c>
      <c r="AM5" s="86">
        <v>-1686</v>
      </c>
      <c r="AN5" s="86">
        <v>-603</v>
      </c>
      <c r="AO5" s="86">
        <v>4099</v>
      </c>
      <c r="AP5" s="86">
        <v>-892</v>
      </c>
      <c r="AQ5" s="86">
        <v>-486</v>
      </c>
      <c r="AR5" s="85">
        <v>-1806</v>
      </c>
      <c r="AS5" s="85">
        <v>-371</v>
      </c>
      <c r="AT5" s="85">
        <v>-1187</v>
      </c>
      <c r="AU5" s="85">
        <v>-1434</v>
      </c>
      <c r="AV5" s="85">
        <v>-659</v>
      </c>
      <c r="AW5" s="85">
        <v>221</v>
      </c>
      <c r="AX5" s="85">
        <v>-1259</v>
      </c>
    </row>
    <row r="6" spans="1:50">
      <c r="A6" s="1"/>
      <c r="B6" s="1" t="s">
        <v>70</v>
      </c>
      <c r="C6" s="85">
        <v>-1195</v>
      </c>
      <c r="D6" s="110">
        <v>-1186</v>
      </c>
      <c r="E6" s="85">
        <v>-87</v>
      </c>
      <c r="F6" s="110">
        <v>1284</v>
      </c>
      <c r="G6" s="85">
        <v>-2019</v>
      </c>
      <c r="H6" s="110">
        <v>288</v>
      </c>
      <c r="I6" s="85">
        <v>-3553</v>
      </c>
      <c r="J6" s="110">
        <v>-1614</v>
      </c>
      <c r="K6" s="85">
        <v>-879</v>
      </c>
      <c r="L6" s="110">
        <v>385</v>
      </c>
      <c r="M6" s="85">
        <v>-2158</v>
      </c>
      <c r="N6" s="110">
        <v>-857</v>
      </c>
      <c r="O6" s="85">
        <v>-560</v>
      </c>
      <c r="P6" s="110">
        <v>-107</v>
      </c>
      <c r="Q6" s="85">
        <v>-1046</v>
      </c>
      <c r="R6" s="110">
        <v>-1104</v>
      </c>
      <c r="S6" s="85">
        <v>-261</v>
      </c>
      <c r="T6" s="85">
        <v>-237</v>
      </c>
      <c r="U6" s="85">
        <v>-2442</v>
      </c>
      <c r="V6" s="85">
        <v>-1150</v>
      </c>
      <c r="W6" s="85">
        <v>-546</v>
      </c>
      <c r="X6" s="85">
        <v>-487</v>
      </c>
      <c r="Y6" s="85">
        <v>-2386</v>
      </c>
      <c r="Z6" s="85">
        <v>-1125</v>
      </c>
      <c r="AA6" s="85">
        <v>-1720</v>
      </c>
      <c r="AB6" s="95">
        <v>-228</v>
      </c>
      <c r="AC6" s="85">
        <v>-1812</v>
      </c>
      <c r="AD6" s="85">
        <v>151</v>
      </c>
      <c r="AE6" s="85">
        <v>-2079</v>
      </c>
      <c r="AF6" s="110">
        <v>-15</v>
      </c>
      <c r="AG6" s="85">
        <v>-1958</v>
      </c>
      <c r="AH6" s="110">
        <v>814</v>
      </c>
      <c r="AI6" s="86">
        <v>-1182</v>
      </c>
      <c r="AJ6" s="86">
        <v>1457</v>
      </c>
      <c r="AK6" s="86">
        <v>1457</v>
      </c>
      <c r="AL6" s="86">
        <v>140</v>
      </c>
      <c r="AM6" s="86">
        <v>421</v>
      </c>
      <c r="AN6" s="86">
        <v>-487</v>
      </c>
      <c r="AO6" s="86">
        <v>-3698</v>
      </c>
      <c r="AP6" s="86">
        <v>1326</v>
      </c>
      <c r="AQ6" s="86">
        <v>-1988</v>
      </c>
      <c r="AR6" s="85">
        <v>697</v>
      </c>
      <c r="AS6" s="85">
        <v>-2694</v>
      </c>
      <c r="AT6" s="85">
        <v>-904</v>
      </c>
      <c r="AU6" s="85">
        <v>849</v>
      </c>
      <c r="AV6" s="85">
        <v>-1788</v>
      </c>
      <c r="AW6" s="85">
        <v>-2376</v>
      </c>
      <c r="AX6" s="85">
        <v>559</v>
      </c>
    </row>
    <row r="7" spans="1:50" ht="24" customHeight="1">
      <c r="A7" s="22"/>
      <c r="B7" s="23" t="s">
        <v>71</v>
      </c>
      <c r="C7" s="87">
        <v>5387</v>
      </c>
      <c r="D7" s="87">
        <v>1684</v>
      </c>
      <c r="E7" s="87">
        <v>1324</v>
      </c>
      <c r="F7" s="87">
        <v>3276</v>
      </c>
      <c r="G7" s="87">
        <v>5608</v>
      </c>
      <c r="H7" s="87">
        <v>-1159</v>
      </c>
      <c r="I7" s="87">
        <v>-3998</v>
      </c>
      <c r="J7" s="87">
        <v>-2525</v>
      </c>
      <c r="K7" s="87">
        <v>6464</v>
      </c>
      <c r="L7" s="87">
        <v>770</v>
      </c>
      <c r="M7" s="87">
        <v>-2145</v>
      </c>
      <c r="N7" s="87">
        <v>-1511</v>
      </c>
      <c r="O7" s="87">
        <v>2690</v>
      </c>
      <c r="P7" s="87">
        <v>51</v>
      </c>
      <c r="Q7" s="87">
        <v>-2666</v>
      </c>
      <c r="R7" s="87">
        <v>1544</v>
      </c>
      <c r="S7" s="87">
        <v>865</v>
      </c>
      <c r="T7" s="87">
        <v>-1478</v>
      </c>
      <c r="U7" s="87">
        <v>-1680</v>
      </c>
      <c r="V7" s="87">
        <v>-4273</v>
      </c>
      <c r="W7" s="87">
        <v>9116</v>
      </c>
      <c r="X7" s="87">
        <v>-709</v>
      </c>
      <c r="Y7" s="87">
        <v>-1892</v>
      </c>
      <c r="Z7" s="87">
        <v>-3860</v>
      </c>
      <c r="AA7" s="87">
        <v>4317</v>
      </c>
      <c r="AB7" s="87">
        <v>1407</v>
      </c>
      <c r="AC7" s="87">
        <v>-1682</v>
      </c>
      <c r="AD7" s="87">
        <v>-2663</v>
      </c>
      <c r="AE7" s="87">
        <v>3780</v>
      </c>
      <c r="AF7" s="87">
        <v>196</v>
      </c>
      <c r="AG7" s="87">
        <v>-3059</v>
      </c>
      <c r="AH7" s="87">
        <v>650</v>
      </c>
      <c r="AI7" s="87">
        <v>2339</v>
      </c>
      <c r="AJ7" s="87">
        <v>1724</v>
      </c>
      <c r="AK7" s="87">
        <v>-647</v>
      </c>
      <c r="AL7" s="87">
        <v>-2828</v>
      </c>
      <c r="AM7" s="87">
        <v>2054</v>
      </c>
      <c r="AN7" s="87">
        <v>-1436</v>
      </c>
      <c r="AO7" s="87">
        <v>187</v>
      </c>
      <c r="AP7" s="87">
        <v>-2080</v>
      </c>
      <c r="AQ7" s="87">
        <v>2374</v>
      </c>
      <c r="AR7" s="87">
        <v>-648</v>
      </c>
      <c r="AS7" s="87">
        <v>-2539</v>
      </c>
      <c r="AT7" s="87">
        <v>-1688</v>
      </c>
      <c r="AU7" s="87">
        <v>2158</v>
      </c>
      <c r="AV7" s="87">
        <v>1422</v>
      </c>
      <c r="AW7" s="87">
        <v>406</v>
      </c>
      <c r="AX7" s="87">
        <v>-2288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9">
    <tabColor rgb="FF00B050"/>
    <outlinePr summaryBelow="0" summaryRight="0"/>
  </sheetPr>
  <dimension ref="A1:AX8"/>
  <sheetViews>
    <sheetView showGridLines="0" topLeftCell="B1" zoomScale="70" zoomScaleNormal="70" workbookViewId="0">
      <selection activeCell="C2" sqref="C2:F2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6" width="9" style="74" customWidth="1"/>
    <col min="7" max="10" width="9" style="17" customWidth="1"/>
    <col min="11" max="11" width="8.109375" style="24" bestFit="1" customWidth="1"/>
    <col min="12" max="12" width="8.44140625" style="24" bestFit="1" customWidth="1"/>
    <col min="13" max="15" width="8.109375" style="24" bestFit="1" customWidth="1"/>
    <col min="16" max="16" width="8.44140625" style="24" bestFit="1" customWidth="1"/>
    <col min="17" max="19" width="8.109375" style="24" bestFit="1" customWidth="1"/>
    <col min="20" max="20" width="8.44140625" style="24" bestFit="1" customWidth="1"/>
    <col min="21" max="23" width="8.109375" style="24" bestFit="1" customWidth="1"/>
    <col min="24" max="24" width="8.44140625" style="24" bestFit="1" customWidth="1"/>
    <col min="25" max="27" width="8.109375" style="24" bestFit="1" customWidth="1"/>
    <col min="28" max="28" width="8.44140625" style="24" bestFit="1" customWidth="1"/>
    <col min="29" max="30" width="8.109375" style="24" bestFit="1" customWidth="1"/>
    <col min="31" max="31" width="9" style="17" customWidth="1"/>
    <col min="32" max="33" width="9.109375" style="17" bestFit="1" customWidth="1"/>
    <col min="34" max="34" width="9.44140625" style="17" bestFit="1" customWidth="1"/>
    <col min="35" max="35" width="9" style="17" customWidth="1"/>
    <col min="36" max="37" width="9.109375" style="17" bestFit="1" customWidth="1"/>
    <col min="38" max="38" width="9.44140625" style="17" bestFit="1" customWidth="1"/>
    <col min="39" max="39" width="9" style="17" customWidth="1"/>
    <col min="40" max="40" width="9.44140625" style="17" bestFit="1" customWidth="1"/>
    <col min="41" max="41" width="9.109375" style="17" bestFit="1" customWidth="1"/>
    <col min="42" max="42" width="9.44140625" style="17" bestFit="1" customWidth="1"/>
    <col min="43" max="49" width="9.109375" style="17" bestFit="1" customWidth="1"/>
    <col min="50" max="50" width="9.44140625" style="17" bestFit="1" customWidth="1"/>
    <col min="51" max="51" width="9.109375" style="16" bestFit="1" customWidth="1"/>
    <col min="52" max="16384" width="8.88671875" style="16"/>
  </cols>
  <sheetData>
    <row r="1" spans="1:50" ht="22.8">
      <c r="B1" s="3" t="s">
        <v>67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56</v>
      </c>
      <c r="C2" s="131" t="s">
        <v>162</v>
      </c>
      <c r="D2" s="132"/>
      <c r="E2" s="132"/>
      <c r="F2" s="132"/>
      <c r="G2" s="131" t="s">
        <v>149</v>
      </c>
      <c r="H2" s="132"/>
      <c r="I2" s="132"/>
      <c r="J2" s="132"/>
      <c r="K2" s="131" t="s">
        <v>135</v>
      </c>
      <c r="L2" s="132"/>
      <c r="M2" s="132"/>
      <c r="N2" s="132"/>
      <c r="O2" s="132" t="s">
        <v>134</v>
      </c>
      <c r="P2" s="132"/>
      <c r="Q2" s="132"/>
      <c r="R2" s="132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</row>
    <row r="3" spans="1:50">
      <c r="A3" s="8"/>
      <c r="B3" s="7" t="s">
        <v>39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5</v>
      </c>
      <c r="P3" s="8" t="s">
        <v>6</v>
      </c>
      <c r="Q3" s="8" t="s">
        <v>7</v>
      </c>
      <c r="R3" s="8" t="s">
        <v>8</v>
      </c>
      <c r="S3" s="8" t="s">
        <v>5</v>
      </c>
      <c r="T3" s="8" t="s">
        <v>6</v>
      </c>
      <c r="U3" s="8" t="s">
        <v>7</v>
      </c>
      <c r="V3" s="8" t="s">
        <v>8</v>
      </c>
      <c r="W3" s="8" t="s">
        <v>5</v>
      </c>
      <c r="X3" s="8" t="s">
        <v>6</v>
      </c>
      <c r="Y3" s="8" t="s">
        <v>7</v>
      </c>
      <c r="Z3" s="8" t="s">
        <v>8</v>
      </c>
      <c r="AA3" s="8" t="s">
        <v>5</v>
      </c>
      <c r="AB3" s="8" t="s">
        <v>6</v>
      </c>
      <c r="AC3" s="8" t="s">
        <v>7</v>
      </c>
      <c r="AD3" s="8" t="s">
        <v>8</v>
      </c>
      <c r="AE3" s="8" t="s">
        <v>5</v>
      </c>
      <c r="AF3" s="8" t="s">
        <v>6</v>
      </c>
      <c r="AG3" s="8" t="s">
        <v>7</v>
      </c>
      <c r="AH3" s="8" t="s">
        <v>8</v>
      </c>
      <c r="AI3" s="8" t="s">
        <v>5</v>
      </c>
      <c r="AJ3" s="8" t="s">
        <v>6</v>
      </c>
      <c r="AK3" s="8" t="s">
        <v>7</v>
      </c>
      <c r="AL3" s="8" t="s">
        <v>8</v>
      </c>
      <c r="AM3" s="8" t="s">
        <v>5</v>
      </c>
      <c r="AN3" s="8" t="s">
        <v>6</v>
      </c>
      <c r="AO3" s="8" t="s">
        <v>7</v>
      </c>
      <c r="AP3" s="8" t="s">
        <v>8</v>
      </c>
      <c r="AQ3" s="8" t="s">
        <v>5</v>
      </c>
      <c r="AR3" s="8" t="s">
        <v>6</v>
      </c>
      <c r="AS3" s="8" t="s">
        <v>7</v>
      </c>
      <c r="AT3" s="8" t="s">
        <v>8</v>
      </c>
      <c r="AU3" s="8" t="s">
        <v>5</v>
      </c>
      <c r="AV3" s="8" t="s">
        <v>6</v>
      </c>
      <c r="AW3" s="8" t="s">
        <v>7</v>
      </c>
      <c r="AX3" s="8" t="s">
        <v>8</v>
      </c>
    </row>
    <row r="4" spans="1:50">
      <c r="A4" s="1"/>
      <c r="B4" s="1" t="s">
        <v>68</v>
      </c>
      <c r="C4" s="111">
        <v>11284</v>
      </c>
      <c r="D4" s="111">
        <v>6498</v>
      </c>
      <c r="E4" s="111">
        <v>4460</v>
      </c>
      <c r="F4" s="111">
        <v>2229</v>
      </c>
      <c r="G4" s="111">
        <v>6038</v>
      </c>
      <c r="H4" s="111">
        <v>-2691</v>
      </c>
      <c r="I4" s="111">
        <v>-1088</v>
      </c>
      <c r="J4" s="111">
        <v>-320</v>
      </c>
      <c r="K4" s="111">
        <v>9454</v>
      </c>
      <c r="L4" s="111">
        <v>1543</v>
      </c>
      <c r="M4" s="111">
        <v>795</v>
      </c>
      <c r="N4" s="111">
        <v>-249</v>
      </c>
      <c r="O4" s="111">
        <v>2846</v>
      </c>
      <c r="P4" s="111">
        <v>-1213</v>
      </c>
      <c r="Q4" s="111">
        <v>-645</v>
      </c>
      <c r="R4" s="111">
        <v>588</v>
      </c>
      <c r="S4" s="85">
        <v>-883</v>
      </c>
      <c r="T4" s="85">
        <v>-426</v>
      </c>
      <c r="U4" s="85">
        <v>-802</v>
      </c>
      <c r="V4" s="85">
        <v>-2904</v>
      </c>
      <c r="W4" s="85">
        <f>Kassaflöde!H4</f>
        <v>8584</v>
      </c>
      <c r="X4" s="85">
        <v>-92</v>
      </c>
      <c r="Y4" s="85">
        <v>-844</v>
      </c>
      <c r="Z4" s="85">
        <v>-1869</v>
      </c>
      <c r="AA4" s="85">
        <f>Kassaflöde!I4</f>
        <v>4756</v>
      </c>
      <c r="AB4" s="85">
        <v>-132</v>
      </c>
      <c r="AC4" s="85">
        <v>-2211</v>
      </c>
      <c r="AD4" s="85">
        <f>'Kassaflöde-3M'!AD4</f>
        <v>-2913</v>
      </c>
      <c r="AE4" s="111">
        <f>Kassaflöde!J4</f>
        <v>6252</v>
      </c>
      <c r="AF4" s="85">
        <v>318</v>
      </c>
      <c r="AG4" s="111">
        <v>-486</v>
      </c>
      <c r="AH4" s="111">
        <f>'Kassaflöde-3M'!AH4</f>
        <v>382</v>
      </c>
      <c r="AI4" s="86">
        <v>-91</v>
      </c>
      <c r="AJ4" s="86">
        <v>-3562</v>
      </c>
      <c r="AK4" s="86">
        <v>-3665</v>
      </c>
      <c r="AL4" s="86">
        <v>-1979</v>
      </c>
      <c r="AM4" s="86">
        <v>245</v>
      </c>
      <c r="AN4" s="86">
        <v>-3074</v>
      </c>
      <c r="AO4" s="86">
        <v>-2728</v>
      </c>
      <c r="AP4" s="86">
        <v>-2514</v>
      </c>
      <c r="AQ4" s="86">
        <v>6238</v>
      </c>
      <c r="AR4" s="85">
        <v>1390</v>
      </c>
      <c r="AS4" s="85">
        <v>929</v>
      </c>
      <c r="AT4" s="85">
        <v>403</v>
      </c>
      <c r="AU4" s="85">
        <v>7585</v>
      </c>
      <c r="AV4" s="85">
        <v>4842</v>
      </c>
      <c r="AW4" s="85">
        <v>973</v>
      </c>
      <c r="AX4" s="85">
        <v>-1588</v>
      </c>
    </row>
    <row r="5" spans="1:50">
      <c r="A5" s="1"/>
      <c r="B5" s="1" t="s">
        <v>69</v>
      </c>
      <c r="C5" s="111">
        <v>1571</v>
      </c>
      <c r="D5" s="111">
        <v>-225</v>
      </c>
      <c r="E5" s="111">
        <v>-1057</v>
      </c>
      <c r="F5" s="111">
        <v>-237</v>
      </c>
      <c r="G5" s="111">
        <v>-1214</v>
      </c>
      <c r="H5" s="111">
        <v>-112</v>
      </c>
      <c r="I5" s="111">
        <v>-268</v>
      </c>
      <c r="J5" s="111">
        <v>-591</v>
      </c>
      <c r="K5" s="111">
        <v>-2367</v>
      </c>
      <c r="L5" s="111">
        <v>-1799</v>
      </c>
      <c r="M5" s="111">
        <v>-1436</v>
      </c>
      <c r="N5" s="111">
        <v>-405</v>
      </c>
      <c r="O5" s="111">
        <v>1590</v>
      </c>
      <c r="P5" s="111">
        <v>2399</v>
      </c>
      <c r="Q5" s="111">
        <v>1673</v>
      </c>
      <c r="R5" s="111">
        <v>2060</v>
      </c>
      <c r="S5" s="85">
        <v>-1593</v>
      </c>
      <c r="T5" s="85">
        <v>-3176</v>
      </c>
      <c r="U5" s="85">
        <v>-1559</v>
      </c>
      <c r="V5" s="85">
        <v>-219</v>
      </c>
      <c r="W5" s="85">
        <f>Kassaflöde!H5</f>
        <v>-1385</v>
      </c>
      <c r="X5" s="85">
        <v>-2371</v>
      </c>
      <c r="Y5" s="85">
        <v>-1397</v>
      </c>
      <c r="Z5" s="85">
        <v>-866</v>
      </c>
      <c r="AA5" s="85">
        <f>Kassaflöde!I5</f>
        <v>232</v>
      </c>
      <c r="AB5" s="85">
        <v>-917</v>
      </c>
      <c r="AC5" s="85">
        <v>-473</v>
      </c>
      <c r="AD5" s="85">
        <f>'Kassaflöde-3M'!AD5</f>
        <v>99</v>
      </c>
      <c r="AE5" s="111">
        <f>Kassaflöde!J5</f>
        <v>-1447</v>
      </c>
      <c r="AF5" s="85">
        <v>-1372</v>
      </c>
      <c r="AG5" s="111">
        <v>-779</v>
      </c>
      <c r="AH5" s="111">
        <f>'Kassaflöde-3M'!AH5</f>
        <v>-546</v>
      </c>
      <c r="AI5" s="86">
        <v>-1193</v>
      </c>
      <c r="AJ5" s="86">
        <v>-1243</v>
      </c>
      <c r="AK5" s="86">
        <v>-1407</v>
      </c>
      <c r="AL5" s="86">
        <v>-989</v>
      </c>
      <c r="AM5" s="86">
        <v>918</v>
      </c>
      <c r="AN5" s="86">
        <v>2604</v>
      </c>
      <c r="AO5" s="86">
        <v>3207</v>
      </c>
      <c r="AP5" s="86">
        <v>-892</v>
      </c>
      <c r="AQ5" s="86">
        <v>-3850</v>
      </c>
      <c r="AR5" s="85">
        <v>-3364</v>
      </c>
      <c r="AS5" s="85">
        <v>-1558</v>
      </c>
      <c r="AT5" s="85">
        <v>-1187</v>
      </c>
      <c r="AU5" s="85">
        <v>-3131</v>
      </c>
      <c r="AV5" s="85">
        <v>-1697</v>
      </c>
      <c r="AW5" s="85">
        <v>-1038</v>
      </c>
      <c r="AX5" s="85">
        <v>-1259</v>
      </c>
    </row>
    <row r="6" spans="1:50">
      <c r="A6" s="1"/>
      <c r="B6" s="1" t="s">
        <v>70</v>
      </c>
      <c r="C6" s="112">
        <v>-1184</v>
      </c>
      <c r="D6" s="112">
        <v>11</v>
      </c>
      <c r="E6" s="112">
        <v>1197</v>
      </c>
      <c r="F6" s="112">
        <v>1284</v>
      </c>
      <c r="G6" s="112">
        <v>-6898</v>
      </c>
      <c r="H6" s="112">
        <v>-4879</v>
      </c>
      <c r="I6" s="112">
        <v>-5167</v>
      </c>
      <c r="J6" s="112">
        <v>-1614</v>
      </c>
      <c r="K6" s="112">
        <v>-3509</v>
      </c>
      <c r="L6" s="112">
        <v>-2630</v>
      </c>
      <c r="M6" s="112">
        <v>-3015</v>
      </c>
      <c r="N6" s="112">
        <v>-857</v>
      </c>
      <c r="O6" s="112">
        <v>-2817</v>
      </c>
      <c r="P6" s="112">
        <v>-2257</v>
      </c>
      <c r="Q6" s="112">
        <v>-2150</v>
      </c>
      <c r="R6" s="112">
        <v>-1104</v>
      </c>
      <c r="S6" s="95">
        <v>-4090</v>
      </c>
      <c r="T6" s="95">
        <v>-3829</v>
      </c>
      <c r="U6" s="95">
        <v>-3592</v>
      </c>
      <c r="V6" s="95">
        <v>-1150</v>
      </c>
      <c r="W6" s="95">
        <f>Kassaflöde!H6</f>
        <v>-4544</v>
      </c>
      <c r="X6" s="95">
        <v>-3998</v>
      </c>
      <c r="Y6" s="95">
        <v>-3511</v>
      </c>
      <c r="Z6" s="95">
        <v>-1125</v>
      </c>
      <c r="AA6" s="95">
        <f>Kassaflöde!I6</f>
        <v>-3609</v>
      </c>
      <c r="AB6" s="95">
        <v>-1889</v>
      </c>
      <c r="AC6" s="95">
        <v>-1661</v>
      </c>
      <c r="AD6" s="85">
        <f>'Kassaflöde-3M'!AD6</f>
        <v>151</v>
      </c>
      <c r="AE6" s="112">
        <f>Kassaflöde!J6</f>
        <v>-3238</v>
      </c>
      <c r="AF6" s="95">
        <v>-1159</v>
      </c>
      <c r="AG6" s="111">
        <v>-1144</v>
      </c>
      <c r="AH6" s="111">
        <f>'Kassaflöde-3M'!AH6</f>
        <v>814</v>
      </c>
      <c r="AI6" s="86">
        <v>1872</v>
      </c>
      <c r="AJ6" s="86">
        <v>3054</v>
      </c>
      <c r="AK6" s="86">
        <v>1597</v>
      </c>
      <c r="AL6" s="86">
        <v>140</v>
      </c>
      <c r="AM6" s="86">
        <v>-2438</v>
      </c>
      <c r="AN6" s="86">
        <v>-2859</v>
      </c>
      <c r="AO6" s="86">
        <v>-2372</v>
      </c>
      <c r="AP6" s="86">
        <v>1326</v>
      </c>
      <c r="AQ6" s="86">
        <v>-4889</v>
      </c>
      <c r="AR6" s="85">
        <v>-2901</v>
      </c>
      <c r="AS6" s="85">
        <v>-3598</v>
      </c>
      <c r="AT6" s="85">
        <v>-904</v>
      </c>
      <c r="AU6" s="85">
        <v>-2756</v>
      </c>
      <c r="AV6" s="85">
        <v>-3605</v>
      </c>
      <c r="AW6" s="85">
        <v>-1817</v>
      </c>
      <c r="AX6" s="85">
        <v>559</v>
      </c>
    </row>
    <row r="7" spans="1:50">
      <c r="B7" s="23" t="s">
        <v>71</v>
      </c>
      <c r="C7" s="113">
        <v>11671</v>
      </c>
      <c r="D7" s="113">
        <v>6284</v>
      </c>
      <c r="E7" s="113">
        <v>4600</v>
      </c>
      <c r="F7" s="113">
        <v>3276</v>
      </c>
      <c r="G7" s="113">
        <v>-2074</v>
      </c>
      <c r="H7" s="113">
        <v>-7682</v>
      </c>
      <c r="I7" s="113">
        <v>-6523</v>
      </c>
      <c r="J7" s="113">
        <v>-2525</v>
      </c>
      <c r="K7" s="113">
        <v>3578</v>
      </c>
      <c r="L7" s="113">
        <v>-2886</v>
      </c>
      <c r="M7" s="113">
        <v>-3656</v>
      </c>
      <c r="N7" s="113">
        <v>-1511</v>
      </c>
      <c r="O7" s="113">
        <v>1619</v>
      </c>
      <c r="P7" s="113">
        <v>-1071</v>
      </c>
      <c r="Q7" s="113">
        <v>-1122</v>
      </c>
      <c r="R7" s="113">
        <v>1544</v>
      </c>
      <c r="S7" s="96">
        <v>-6566</v>
      </c>
      <c r="T7" s="96">
        <v>-7431</v>
      </c>
      <c r="U7" s="96">
        <v>-5953</v>
      </c>
      <c r="V7" s="96">
        <v>-4273</v>
      </c>
      <c r="W7" s="96">
        <f>Kassaflöde!H7</f>
        <v>2655</v>
      </c>
      <c r="X7" s="96">
        <v>-6461</v>
      </c>
      <c r="Y7" s="96">
        <v>-5752</v>
      </c>
      <c r="Z7" s="96">
        <v>-3860</v>
      </c>
      <c r="AA7" s="96">
        <f>Kassaflöde!I7</f>
        <v>1379</v>
      </c>
      <c r="AB7" s="96">
        <v>-2938</v>
      </c>
      <c r="AC7" s="96">
        <v>-4345</v>
      </c>
      <c r="AD7" s="114">
        <f>'Kassaflöde-3M'!AD7</f>
        <v>-2663</v>
      </c>
      <c r="AE7" s="113">
        <f>Kassaflöde!J7</f>
        <v>1567</v>
      </c>
      <c r="AF7" s="96">
        <v>-2213</v>
      </c>
      <c r="AG7" s="93">
        <v>-2409</v>
      </c>
      <c r="AH7" s="115">
        <f>'Kassaflöde-3M'!AH7</f>
        <v>650</v>
      </c>
      <c r="AI7" s="87">
        <v>588</v>
      </c>
      <c r="AJ7" s="87">
        <v>-1751</v>
      </c>
      <c r="AK7" s="87">
        <v>-3475</v>
      </c>
      <c r="AL7" s="87">
        <v>-2828</v>
      </c>
      <c r="AM7" s="87">
        <v>-1275</v>
      </c>
      <c r="AN7" s="87">
        <v>-3329</v>
      </c>
      <c r="AO7" s="87">
        <v>-1893</v>
      </c>
      <c r="AP7" s="87">
        <v>-2080</v>
      </c>
      <c r="AQ7" s="87">
        <v>-2501</v>
      </c>
      <c r="AR7" s="87">
        <v>-4875</v>
      </c>
      <c r="AS7" s="87">
        <v>-4227</v>
      </c>
      <c r="AT7" s="87">
        <v>-1688</v>
      </c>
      <c r="AU7" s="87">
        <v>1698</v>
      </c>
      <c r="AV7" s="87">
        <v>-460</v>
      </c>
      <c r="AW7" s="87">
        <v>-1882</v>
      </c>
      <c r="AX7" s="87">
        <v>-2288</v>
      </c>
    </row>
    <row r="8" spans="1:50">
      <c r="K8" s="17"/>
      <c r="L8" s="17"/>
      <c r="M8" s="17"/>
      <c r="N8" s="17"/>
      <c r="O8" s="17"/>
      <c r="P8" s="17"/>
      <c r="Q8" s="17"/>
      <c r="R8" s="17"/>
    </row>
  </sheetData>
  <mergeCells count="12">
    <mergeCell ref="G2:J2"/>
    <mergeCell ref="K2:N2"/>
    <mergeCell ref="O2:R2"/>
    <mergeCell ref="C2:F2"/>
    <mergeCell ref="S2:V2"/>
    <mergeCell ref="AU2:AX2"/>
    <mergeCell ref="W2:Z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1">
    <tabColor rgb="FF00B050"/>
    <outlinePr summaryBelow="0" summaryRight="0"/>
  </sheetPr>
  <dimension ref="A1:AX7"/>
  <sheetViews>
    <sheetView showGridLines="0" topLeftCell="B1" zoomScale="80" zoomScaleNormal="80" workbookViewId="0">
      <selection activeCell="B8" sqref="A8:XFD24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3" width="7" style="24" bestFit="1" customWidth="1"/>
    <col min="4" max="4" width="7.109375" style="24" bestFit="1" customWidth="1"/>
    <col min="5" max="5" width="6.88671875" style="24" bestFit="1" customWidth="1"/>
    <col min="6" max="7" width="7" style="24" bestFit="1" customWidth="1"/>
    <col min="8" max="8" width="7.109375" style="24" bestFit="1" customWidth="1"/>
    <col min="9" max="9" width="6.88671875" style="24" bestFit="1" customWidth="1"/>
    <col min="10" max="10" width="7" style="24" bestFit="1" customWidth="1"/>
    <col min="11" max="11" width="8.5546875" style="24" bestFit="1" customWidth="1"/>
    <col min="12" max="13" width="8.109375" style="24" bestFit="1" customWidth="1"/>
    <col min="14" max="15" width="8.5546875" style="24" bestFit="1" customWidth="1"/>
    <col min="16" max="17" width="8.109375" style="24" bestFit="1" customWidth="1"/>
    <col min="18" max="19" width="8.5546875" style="24" bestFit="1" customWidth="1"/>
    <col min="20" max="21" width="8.109375" style="24" bestFit="1" customWidth="1"/>
    <col min="22" max="22" width="8.5546875" style="24" bestFit="1" customWidth="1"/>
    <col min="23" max="23" width="7" style="24" bestFit="1" customWidth="1"/>
    <col min="24" max="24" width="7.109375" style="24" bestFit="1" customWidth="1"/>
    <col min="25" max="25" width="6.88671875" style="24" bestFit="1" customWidth="1"/>
    <col min="26" max="27" width="7" style="24" bestFit="1" customWidth="1"/>
    <col min="28" max="28" width="7.109375" style="24" bestFit="1" customWidth="1"/>
    <col min="29" max="29" width="7" style="24" bestFit="1" customWidth="1"/>
    <col min="30" max="30" width="7.109375" style="24" bestFit="1" customWidth="1"/>
    <col min="31" max="33" width="9.109375" style="17" bestFit="1" customWidth="1"/>
    <col min="34" max="34" width="9.44140625" style="17" bestFit="1" customWidth="1"/>
    <col min="35" max="37" width="9.109375" style="17" bestFit="1" customWidth="1"/>
    <col min="38" max="38" width="9.44140625" style="17" bestFit="1" customWidth="1"/>
    <col min="39" max="41" width="9.109375" style="17" bestFit="1" customWidth="1"/>
    <col min="42" max="42" width="9.44140625" style="17" bestFit="1" customWidth="1"/>
    <col min="43" max="49" width="9.109375" style="17" bestFit="1" customWidth="1"/>
    <col min="50" max="50" width="9.44140625" style="17" bestFit="1" customWidth="1"/>
    <col min="51" max="51" width="9.109375" style="16" bestFit="1" customWidth="1"/>
    <col min="52" max="16384" width="8.88671875" style="16"/>
  </cols>
  <sheetData>
    <row r="1" spans="1:50" ht="22.8">
      <c r="B1" s="3" t="s">
        <v>67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57</v>
      </c>
      <c r="C2" s="133" t="s">
        <v>162</v>
      </c>
      <c r="D2" s="134"/>
      <c r="E2" s="134"/>
      <c r="F2" s="134"/>
      <c r="G2" s="133" t="s">
        <v>149</v>
      </c>
      <c r="H2" s="134"/>
      <c r="I2" s="134"/>
      <c r="J2" s="134"/>
      <c r="K2" s="133" t="s">
        <v>135</v>
      </c>
      <c r="L2" s="134"/>
      <c r="M2" s="134"/>
      <c r="N2" s="134"/>
      <c r="O2" s="133" t="s">
        <v>134</v>
      </c>
      <c r="P2" s="134"/>
      <c r="Q2" s="134"/>
      <c r="R2" s="134"/>
      <c r="S2" s="133" t="s">
        <v>124</v>
      </c>
      <c r="T2" s="134"/>
      <c r="U2" s="134"/>
      <c r="V2" s="134"/>
      <c r="W2" s="133">
        <v>2015</v>
      </c>
      <c r="X2" s="134"/>
      <c r="Y2" s="134"/>
      <c r="Z2" s="134"/>
      <c r="AA2" s="133">
        <v>2014</v>
      </c>
      <c r="AB2" s="134"/>
      <c r="AC2" s="134"/>
      <c r="AD2" s="134"/>
      <c r="AE2" s="133" t="s">
        <v>23</v>
      </c>
      <c r="AF2" s="134"/>
      <c r="AG2" s="134"/>
      <c r="AH2" s="134"/>
      <c r="AI2" s="133" t="s">
        <v>22</v>
      </c>
      <c r="AJ2" s="134"/>
      <c r="AK2" s="134"/>
      <c r="AL2" s="134"/>
      <c r="AM2" s="134" t="s">
        <v>2</v>
      </c>
      <c r="AN2" s="134"/>
      <c r="AO2" s="134"/>
      <c r="AP2" s="134"/>
      <c r="AQ2" s="134" t="s">
        <v>3</v>
      </c>
      <c r="AR2" s="134"/>
      <c r="AS2" s="134"/>
      <c r="AT2" s="134"/>
      <c r="AU2" s="134" t="s">
        <v>4</v>
      </c>
      <c r="AV2" s="134"/>
      <c r="AW2" s="134"/>
      <c r="AX2" s="134"/>
    </row>
    <row r="3" spans="1:50" ht="26.4">
      <c r="A3" s="8"/>
      <c r="B3" s="7" t="s">
        <v>39</v>
      </c>
      <c r="C3" s="28" t="s">
        <v>158</v>
      </c>
      <c r="D3" s="28" t="s">
        <v>159</v>
      </c>
      <c r="E3" s="28" t="s">
        <v>160</v>
      </c>
      <c r="F3" s="28" t="s">
        <v>161</v>
      </c>
      <c r="G3" s="28" t="s">
        <v>143</v>
      </c>
      <c r="H3" s="28" t="s">
        <v>144</v>
      </c>
      <c r="I3" s="28" t="s">
        <v>145</v>
      </c>
      <c r="J3" s="28" t="s">
        <v>146</v>
      </c>
      <c r="K3" s="28" t="s">
        <v>136</v>
      </c>
      <c r="L3" s="28" t="s">
        <v>137</v>
      </c>
      <c r="M3" s="28" t="s">
        <v>138</v>
      </c>
      <c r="N3" s="28" t="s">
        <v>139</v>
      </c>
      <c r="O3" s="28" t="s">
        <v>129</v>
      </c>
      <c r="P3" s="28" t="s">
        <v>130</v>
      </c>
      <c r="Q3" s="28" t="s">
        <v>131</v>
      </c>
      <c r="R3" s="28" t="s">
        <v>132</v>
      </c>
      <c r="S3" s="28" t="s">
        <v>125</v>
      </c>
      <c r="T3" s="28" t="s">
        <v>126</v>
      </c>
      <c r="U3" s="28" t="s">
        <v>127</v>
      </c>
      <c r="V3" s="28" t="s">
        <v>128</v>
      </c>
      <c r="W3" s="28" t="s">
        <v>120</v>
      </c>
      <c r="X3" s="28" t="s">
        <v>121</v>
      </c>
      <c r="Y3" s="28" t="s">
        <v>122</v>
      </c>
      <c r="Z3" s="28" t="s">
        <v>123</v>
      </c>
      <c r="AA3" s="28" t="s">
        <v>33</v>
      </c>
      <c r="AB3" s="28" t="s">
        <v>34</v>
      </c>
      <c r="AC3" s="28" t="s">
        <v>35</v>
      </c>
      <c r="AD3" s="28" t="s">
        <v>36</v>
      </c>
      <c r="AE3" s="28" t="s">
        <v>31</v>
      </c>
      <c r="AF3" s="28" t="s">
        <v>30</v>
      </c>
      <c r="AG3" s="28" t="s">
        <v>29</v>
      </c>
      <c r="AH3" s="28" t="s">
        <v>28</v>
      </c>
      <c r="AI3" s="28" t="s">
        <v>27</v>
      </c>
      <c r="AJ3" s="28" t="s">
        <v>26</v>
      </c>
      <c r="AK3" s="28" t="s">
        <v>25</v>
      </c>
      <c r="AL3" s="28" t="s">
        <v>24</v>
      </c>
      <c r="AM3" s="28" t="s">
        <v>14</v>
      </c>
      <c r="AN3" s="28" t="s">
        <v>15</v>
      </c>
      <c r="AO3" s="28" t="s">
        <v>16</v>
      </c>
      <c r="AP3" s="28" t="s">
        <v>17</v>
      </c>
      <c r="AQ3" s="28" t="s">
        <v>10</v>
      </c>
      <c r="AR3" s="28" t="s">
        <v>11</v>
      </c>
      <c r="AS3" s="28" t="s">
        <v>12</v>
      </c>
      <c r="AT3" s="28" t="s">
        <v>13</v>
      </c>
      <c r="AU3" s="28" t="s">
        <v>18</v>
      </c>
      <c r="AV3" s="28" t="s">
        <v>19</v>
      </c>
      <c r="AW3" s="28" t="s">
        <v>20</v>
      </c>
      <c r="AX3" s="28" t="s">
        <v>21</v>
      </c>
    </row>
    <row r="4" spans="1:50">
      <c r="A4" s="1"/>
      <c r="B4" s="1" t="s">
        <v>68</v>
      </c>
      <c r="C4" s="85">
        <v>11284</v>
      </c>
      <c r="D4" s="85">
        <v>15227</v>
      </c>
      <c r="E4" s="85">
        <v>11586</v>
      </c>
      <c r="F4" s="85">
        <v>8587</v>
      </c>
      <c r="G4" s="85">
        <v>6038</v>
      </c>
      <c r="H4" s="85">
        <v>5220</v>
      </c>
      <c r="I4" s="85">
        <v>7571</v>
      </c>
      <c r="J4" s="85">
        <v>9383</v>
      </c>
      <c r="K4" s="85">
        <v>9454</v>
      </c>
      <c r="L4" s="85">
        <v>5602</v>
      </c>
      <c r="M4" s="85">
        <v>4286</v>
      </c>
      <c r="N4" s="85">
        <v>2009</v>
      </c>
      <c r="O4" s="85">
        <v>2846</v>
      </c>
      <c r="P4" s="85">
        <v>-1670</v>
      </c>
      <c r="Q4" s="85">
        <v>-726</v>
      </c>
      <c r="R4" s="85">
        <v>2609</v>
      </c>
      <c r="S4" s="107">
        <v>-883</v>
      </c>
      <c r="T4" s="107">
        <f>'Kassaflöde-3M'!T4+'Kassaflöde-3M'!U4+'Kassaflöde-3M'!V4+'Kassaflöde-3M'!W4</f>
        <v>8250</v>
      </c>
      <c r="U4" s="107">
        <f>'Kassaflöde-3M'!U4+'Kassaflöde-3M'!V4+'Kassaflöde-3M'!W4+'Kassaflöde-3M'!X4</f>
        <v>8626</v>
      </c>
      <c r="V4" s="107">
        <f>'Kassaflöde-3M'!V4+'Kassaflöde-3M'!W4+'Kassaflöde-3M'!X4+'Kassaflöde-3M'!Y4</f>
        <v>7549</v>
      </c>
      <c r="W4" s="107">
        <f>'Kassaflöde-3M'!W4+'Kassaflöde-3M'!X4+'Kassaflöde-3M'!Y4+'Kassaflöde-3M'!Z4</f>
        <v>8584</v>
      </c>
      <c r="X4" s="107">
        <f>'Kassaflöde-3M'!X4+'Kassaflöde-3M'!Y4+'Kassaflöde-3M'!Z4+'Kassaflöde-3M'!AA4</f>
        <v>4796</v>
      </c>
      <c r="Y4" s="107">
        <f>'Kassaflöde-3M'!Y4+'Kassaflöde-3M'!Z4+'Kassaflöde-3M'!AA4+'Kassaflöde-3M'!AB4</f>
        <v>6123</v>
      </c>
      <c r="Z4" s="107">
        <f>'Kassaflöde-3M'!Z4+'Kassaflöde-3M'!AA4+'Kassaflöde-3M'!AB4+'Kassaflöde-3M'!AC4</f>
        <v>5800</v>
      </c>
      <c r="AA4" s="107">
        <f>'Kassaflöde-3M'!AA4+'Kassaflöde-3M'!AB4+'Kassaflöde-3M'!AC4+'Kassaflöde-3M'!AD4</f>
        <v>4756</v>
      </c>
      <c r="AB4" s="107">
        <f>'Kassaflöde-3M'!AB4+'Kassaflöde-3M'!AC4+'Kassaflöde-3M'!AD4+'Kassaflöde-3M'!AE4</f>
        <v>5802</v>
      </c>
      <c r="AC4" s="107">
        <f>'Kassaflöde-3M'!AC4+'Kassaflöde-3M'!AD4+'Kassaflöde-3M'!AE4+'Kassaflöde-3M'!AF4</f>
        <v>4527</v>
      </c>
      <c r="AD4" s="107">
        <f>'Kassaflöde-3M'!AD4+'Kassaflöde-3M'!AE4+'Kassaflöde-3M'!AF4+'Kassaflöde-3M'!AG4</f>
        <v>2957</v>
      </c>
      <c r="AE4" s="107">
        <f>'Kassaflöde-3M'!AE4+'Kassaflöde-3M'!AF4+'Kassaflöde-3M'!AG4+'Kassaflöde-3M'!AH4</f>
        <v>6252</v>
      </c>
      <c r="AF4" s="107">
        <f>'Kassaflöde-3M'!AF4+'Kassaflöde-3M'!AG4+'Kassaflöde-3M'!AH4+'Kassaflöde-3M'!AI4</f>
        <v>3789</v>
      </c>
      <c r="AG4" s="107">
        <f>'Kassaflöde-3M'!AG4+'Kassaflöde-3M'!AH4+'Kassaflöde-3M'!AI4+'Kassaflöde-3M'!AJ4</f>
        <v>3088</v>
      </c>
      <c r="AH4" s="107">
        <f>'Kassaflöde-3M'!AH4+'Kassaflöde-3M'!AI4+'Kassaflöde-3M'!AJ4+'Kassaflöde-3M'!AK4</f>
        <v>2270</v>
      </c>
      <c r="AI4" s="86">
        <v>-91</v>
      </c>
      <c r="AJ4" s="86">
        <v>-243</v>
      </c>
      <c r="AK4" s="86">
        <v>-692</v>
      </c>
      <c r="AL4" s="86">
        <v>780</v>
      </c>
      <c r="AM4" s="86">
        <v>245</v>
      </c>
      <c r="AN4" s="86">
        <v>1774</v>
      </c>
      <c r="AO4" s="86">
        <v>2581</v>
      </c>
      <c r="AP4" s="86">
        <v>3321</v>
      </c>
      <c r="AQ4" s="86">
        <v>6238</v>
      </c>
      <c r="AR4" s="85">
        <v>4133</v>
      </c>
      <c r="AS4" s="85">
        <v>7541</v>
      </c>
      <c r="AT4" s="85">
        <v>9576</v>
      </c>
      <c r="AU4" s="85">
        <v>7585</v>
      </c>
      <c r="AV4" s="85">
        <v>8020</v>
      </c>
      <c r="AW4" s="85">
        <v>4590</v>
      </c>
      <c r="AX4" s="85">
        <v>1507</v>
      </c>
    </row>
    <row r="5" spans="1:50">
      <c r="A5" s="1"/>
      <c r="B5" s="1" t="s">
        <v>69</v>
      </c>
      <c r="C5" s="85">
        <v>1571</v>
      </c>
      <c r="D5" s="85">
        <v>-1327</v>
      </c>
      <c r="E5" s="85">
        <v>-2003</v>
      </c>
      <c r="F5" s="85">
        <v>-860</v>
      </c>
      <c r="G5" s="85">
        <v>-1214</v>
      </c>
      <c r="H5" s="85">
        <v>-680</v>
      </c>
      <c r="I5" s="85">
        <v>-1199</v>
      </c>
      <c r="J5" s="85">
        <v>-2553</v>
      </c>
      <c r="K5" s="85">
        <v>-2367</v>
      </c>
      <c r="L5" s="85">
        <v>-2608</v>
      </c>
      <c r="M5" s="85">
        <v>-1519</v>
      </c>
      <c r="N5" s="85">
        <v>-875</v>
      </c>
      <c r="O5" s="85">
        <v>1590</v>
      </c>
      <c r="P5" s="85">
        <v>3982</v>
      </c>
      <c r="Q5" s="85">
        <v>1639</v>
      </c>
      <c r="R5" s="85">
        <v>686</v>
      </c>
      <c r="S5" s="107">
        <v>-1593</v>
      </c>
      <c r="T5" s="107">
        <f>'Kassaflöde-3M'!T5+'Kassaflöde-3M'!U5+'Kassaflöde-3M'!V5+'Kassaflöde-3M'!W5</f>
        <v>-2190</v>
      </c>
      <c r="U5" s="107">
        <f>'Kassaflöde-3M'!U5+'Kassaflöde-3M'!V5+'Kassaflöde-3M'!W5+'Kassaflöde-3M'!X5</f>
        <v>-1547</v>
      </c>
      <c r="V5" s="107">
        <f>'Kassaflöde-3M'!V5+'Kassaflöde-3M'!W5+'Kassaflöde-3M'!X5+'Kassaflöde-3M'!Y5</f>
        <v>-738</v>
      </c>
      <c r="W5" s="107">
        <f>'Kassaflöde-3M'!W5+'Kassaflöde-3M'!X5+'Kassaflöde-3M'!Y5+'Kassaflöde-3M'!Z5</f>
        <v>-1385</v>
      </c>
      <c r="X5" s="107">
        <f>'Kassaflöde-3M'!X5+'Kassaflöde-3M'!Y5+'Kassaflöde-3M'!Z5+'Kassaflöde-3M'!AA5</f>
        <v>-1222</v>
      </c>
      <c r="Y5" s="107">
        <f>'Kassaflöde-3M'!Y5+'Kassaflöde-3M'!Z5+'Kassaflöde-3M'!AA5+'Kassaflöde-3M'!AB5</f>
        <v>-692</v>
      </c>
      <c r="Z5" s="107">
        <f>'Kassaflöde-3M'!Z5+'Kassaflöde-3M'!AA5+'Kassaflöde-3M'!AB5+'Kassaflöde-3M'!AC5</f>
        <v>-733</v>
      </c>
      <c r="AA5" s="107">
        <f>'Kassaflöde-3M'!AA5+'Kassaflöde-3M'!AB5+'Kassaflöde-3M'!AC5+'Kassaflöde-3M'!AD5</f>
        <v>232</v>
      </c>
      <c r="AB5" s="107">
        <f>'Kassaflöde-3M'!AB5+'Kassaflöde-3M'!AC5+'Kassaflöde-3M'!AD5+'Kassaflöde-3M'!AE5</f>
        <v>-992</v>
      </c>
      <c r="AC5" s="107">
        <f>'Kassaflöde-3M'!AC5+'Kassaflöde-3M'!AD5+'Kassaflöde-3M'!AE5+'Kassaflöde-3M'!AF5</f>
        <v>-1141</v>
      </c>
      <c r="AD5" s="107">
        <f>'Kassaflöde-3M'!AD5+'Kassaflöde-3M'!AE5+'Kassaflöde-3M'!AF5+'Kassaflöde-3M'!AG5</f>
        <v>-802</v>
      </c>
      <c r="AE5" s="107">
        <f>'Kassaflöde-3M'!AE5+'Kassaflöde-3M'!AF5+'Kassaflöde-3M'!AG5+'Kassaflöde-3M'!AH5</f>
        <v>-1447</v>
      </c>
      <c r="AF5" s="107">
        <f>'Kassaflöde-3M'!AF5+'Kassaflöde-3M'!AG5+'Kassaflöde-3M'!AH5+'Kassaflöde-3M'!AI5</f>
        <v>-1322</v>
      </c>
      <c r="AG5" s="107">
        <f>'Kassaflöde-3M'!AG5+'Kassaflöde-3M'!AH5+'Kassaflöde-3M'!AI5+'Kassaflöde-3M'!AJ5</f>
        <v>-565</v>
      </c>
      <c r="AH5" s="107">
        <f>'Kassaflöde-3M'!AH5+'Kassaflöde-3M'!AI5+'Kassaflöde-3M'!AJ5+'Kassaflöde-3M'!AK5</f>
        <v>-750</v>
      </c>
      <c r="AI5" s="86">
        <v>-1193</v>
      </c>
      <c r="AJ5" s="86">
        <v>-2929</v>
      </c>
      <c r="AK5" s="86">
        <v>-3696</v>
      </c>
      <c r="AL5" s="86">
        <v>821</v>
      </c>
      <c r="AM5" s="86">
        <v>918</v>
      </c>
      <c r="AN5" s="86">
        <v>2118</v>
      </c>
      <c r="AO5" s="86">
        <v>915</v>
      </c>
      <c r="AP5" s="86">
        <v>-3555</v>
      </c>
      <c r="AQ5" s="86">
        <v>-3850</v>
      </c>
      <c r="AR5" s="85">
        <v>-4798</v>
      </c>
      <c r="AS5" s="85">
        <v>-3651</v>
      </c>
      <c r="AT5" s="85">
        <v>-3059</v>
      </c>
      <c r="AU5" s="85">
        <v>-3131</v>
      </c>
      <c r="AV5" s="85">
        <v>-1967</v>
      </c>
      <c r="AW5" s="85">
        <v>-1870</v>
      </c>
      <c r="AX5" s="85">
        <v>-2604</v>
      </c>
    </row>
    <row r="6" spans="1:50">
      <c r="A6" s="1"/>
      <c r="B6" s="1" t="s">
        <v>70</v>
      </c>
      <c r="C6" s="85">
        <v>-1184</v>
      </c>
      <c r="D6" s="85">
        <v>-2008</v>
      </c>
      <c r="E6" s="85">
        <v>-534</v>
      </c>
      <c r="F6" s="85">
        <v>-4000</v>
      </c>
      <c r="G6" s="85">
        <v>-6898</v>
      </c>
      <c r="H6" s="85">
        <v>-5758</v>
      </c>
      <c r="I6" s="85">
        <v>-5661</v>
      </c>
      <c r="J6" s="85">
        <v>-4266</v>
      </c>
      <c r="K6" s="85">
        <v>-3509</v>
      </c>
      <c r="L6" s="85">
        <v>-3190</v>
      </c>
      <c r="M6" s="85">
        <v>-3682</v>
      </c>
      <c r="N6" s="85">
        <v>-2570</v>
      </c>
      <c r="O6" s="85">
        <v>-2817</v>
      </c>
      <c r="P6" s="85">
        <v>-2518</v>
      </c>
      <c r="Q6" s="85">
        <v>-2648</v>
      </c>
      <c r="R6" s="85">
        <v>-4044</v>
      </c>
      <c r="S6" s="107">
        <v>-4090</v>
      </c>
      <c r="T6" s="107">
        <f>'Kassaflöde-3M'!T6+'Kassaflöde-3M'!U6+'Kassaflöde-3M'!V6+'Kassaflöde-3M'!W6</f>
        <v>-4375</v>
      </c>
      <c r="U6" s="107">
        <f>'Kassaflöde-3M'!U6+'Kassaflöde-3M'!V6+'Kassaflöde-3M'!W6+'Kassaflöde-3M'!X6</f>
        <v>-4625</v>
      </c>
      <c r="V6" s="107">
        <f>'Kassaflöde-3M'!V6+'Kassaflöde-3M'!W6+'Kassaflöde-3M'!X6+'Kassaflöde-3M'!Y6</f>
        <v>-4569</v>
      </c>
      <c r="W6" s="107">
        <f>'Kassaflöde-3M'!W6+'Kassaflöde-3M'!X6+'Kassaflöde-3M'!Y6+'Kassaflöde-3M'!Z6</f>
        <v>-4544</v>
      </c>
      <c r="X6" s="107">
        <f>'Kassaflöde-3M'!X6+'Kassaflöde-3M'!Y6+'Kassaflöde-3M'!Z6+'Kassaflöde-3M'!AA6</f>
        <v>-5718</v>
      </c>
      <c r="Y6" s="107">
        <f>'Kassaflöde-3M'!Y6+'Kassaflöde-3M'!Z6+'Kassaflöde-3M'!AA6+'Kassaflöde-3M'!AB6</f>
        <v>-5459</v>
      </c>
      <c r="Z6" s="107">
        <f>'Kassaflöde-3M'!Z6+'Kassaflöde-3M'!AA6+'Kassaflöde-3M'!AB6+'Kassaflöde-3M'!AC6</f>
        <v>-4885</v>
      </c>
      <c r="AA6" s="107">
        <f>'Kassaflöde-3M'!AA6+'Kassaflöde-3M'!AB6+'Kassaflöde-3M'!AC6+'Kassaflöde-3M'!AD6</f>
        <v>-3609</v>
      </c>
      <c r="AB6" s="107">
        <f>'Kassaflöde-3M'!AB6+'Kassaflöde-3M'!AC6+'Kassaflöde-3M'!AD6+'Kassaflöde-3M'!AE6</f>
        <v>-3968</v>
      </c>
      <c r="AC6" s="107">
        <f>'Kassaflöde-3M'!AC6+'Kassaflöde-3M'!AD6+'Kassaflöde-3M'!AE6+'Kassaflöde-3M'!AF6</f>
        <v>-3755</v>
      </c>
      <c r="AD6" s="107">
        <f>'Kassaflöde-3M'!AD6+'Kassaflöde-3M'!AE6+'Kassaflöde-3M'!AF6+'Kassaflöde-3M'!AG6</f>
        <v>-3901</v>
      </c>
      <c r="AE6" s="107">
        <f>'Kassaflöde-3M'!AE6+'Kassaflöde-3M'!AF6+'Kassaflöde-3M'!AG6+'Kassaflöde-3M'!AH6</f>
        <v>-3238</v>
      </c>
      <c r="AF6" s="107">
        <f>'Kassaflöde-3M'!AF6+'Kassaflöde-3M'!AG6+'Kassaflöde-3M'!AH6+'Kassaflöde-3M'!AI6</f>
        <v>-2341</v>
      </c>
      <c r="AG6" s="107">
        <f>'Kassaflöde-3M'!AG6+'Kassaflöde-3M'!AH6+'Kassaflöde-3M'!AI6+'Kassaflöde-3M'!AJ6</f>
        <v>-869</v>
      </c>
      <c r="AH6" s="107">
        <f>'Kassaflöde-3M'!AH6+'Kassaflöde-3M'!AI6+'Kassaflöde-3M'!AJ6+'Kassaflöde-3M'!AK6</f>
        <v>2546</v>
      </c>
      <c r="AI6" s="86">
        <v>1872</v>
      </c>
      <c r="AJ6" s="86">
        <v>3475</v>
      </c>
      <c r="AK6" s="86">
        <v>1531</v>
      </c>
      <c r="AL6" s="86">
        <v>-3624</v>
      </c>
      <c r="AM6" s="86">
        <v>-2438</v>
      </c>
      <c r="AN6" s="86">
        <v>-4847</v>
      </c>
      <c r="AO6" s="86">
        <v>-3663</v>
      </c>
      <c r="AP6" s="86">
        <v>-2659</v>
      </c>
      <c r="AQ6" s="86">
        <v>-4889</v>
      </c>
      <c r="AR6" s="85">
        <v>-2052</v>
      </c>
      <c r="AS6" s="85">
        <v>-4537</v>
      </c>
      <c r="AT6" s="85">
        <v>-4219</v>
      </c>
      <c r="AU6" s="85">
        <v>-2756</v>
      </c>
      <c r="AV6" s="85">
        <v>-4684</v>
      </c>
      <c r="AW6" s="85">
        <v>-4133</v>
      </c>
      <c r="AX6" s="85">
        <v>-4936</v>
      </c>
    </row>
    <row r="7" spans="1:50" ht="24" customHeight="1">
      <c r="A7" s="22"/>
      <c r="B7" s="23" t="s">
        <v>71</v>
      </c>
      <c r="C7" s="93">
        <v>11671</v>
      </c>
      <c r="D7" s="93">
        <v>11892</v>
      </c>
      <c r="E7" s="93">
        <v>9049</v>
      </c>
      <c r="F7" s="93">
        <v>3727</v>
      </c>
      <c r="G7" s="93">
        <v>-2074</v>
      </c>
      <c r="H7" s="93">
        <v>-1218</v>
      </c>
      <c r="I7" s="93">
        <v>711</v>
      </c>
      <c r="J7" s="93">
        <v>2564</v>
      </c>
      <c r="K7" s="93">
        <v>3578</v>
      </c>
      <c r="L7" s="93">
        <v>-196</v>
      </c>
      <c r="M7" s="93">
        <v>-915</v>
      </c>
      <c r="N7" s="93">
        <v>-1436</v>
      </c>
      <c r="O7" s="93">
        <v>1619</v>
      </c>
      <c r="P7" s="93">
        <v>-206</v>
      </c>
      <c r="Q7" s="93">
        <v>-1735</v>
      </c>
      <c r="R7" s="93">
        <v>-749</v>
      </c>
      <c r="S7" s="93">
        <v>-6566</v>
      </c>
      <c r="T7" s="93">
        <f t="shared" ref="T7:U7" si="0">SUM(T4:T6)</f>
        <v>1685</v>
      </c>
      <c r="U7" s="93">
        <f t="shared" si="0"/>
        <v>2454</v>
      </c>
      <c r="V7" s="93">
        <f t="shared" ref="V7" si="1">SUM(V4:V6)</f>
        <v>2242</v>
      </c>
      <c r="W7" s="93">
        <f t="shared" ref="W7:AE7" si="2">SUM(W4:W6)</f>
        <v>2655</v>
      </c>
      <c r="X7" s="93">
        <f t="shared" si="2"/>
        <v>-2144</v>
      </c>
      <c r="Y7" s="93">
        <f t="shared" si="2"/>
        <v>-28</v>
      </c>
      <c r="Z7" s="93">
        <f t="shared" si="2"/>
        <v>182</v>
      </c>
      <c r="AA7" s="93">
        <f t="shared" si="2"/>
        <v>1379</v>
      </c>
      <c r="AB7" s="93">
        <f t="shared" si="2"/>
        <v>842</v>
      </c>
      <c r="AC7" s="93">
        <f t="shared" si="2"/>
        <v>-369</v>
      </c>
      <c r="AD7" s="93">
        <f t="shared" si="2"/>
        <v>-1746</v>
      </c>
      <c r="AE7" s="93">
        <f t="shared" si="2"/>
        <v>1567</v>
      </c>
      <c r="AF7" s="93">
        <f t="shared" ref="AF7:AH7" si="3">SUM(AF4:AF6)</f>
        <v>126</v>
      </c>
      <c r="AG7" s="93">
        <f t="shared" si="3"/>
        <v>1654</v>
      </c>
      <c r="AH7" s="93">
        <f t="shared" si="3"/>
        <v>4066</v>
      </c>
      <c r="AI7" s="87">
        <v>588</v>
      </c>
      <c r="AJ7" s="87">
        <v>303</v>
      </c>
      <c r="AK7" s="87">
        <v>-2857</v>
      </c>
      <c r="AL7" s="87">
        <v>-2023</v>
      </c>
      <c r="AM7" s="87">
        <v>-1275</v>
      </c>
      <c r="AN7" s="87">
        <v>-955</v>
      </c>
      <c r="AO7" s="87">
        <v>-167</v>
      </c>
      <c r="AP7" s="87">
        <v>-2893</v>
      </c>
      <c r="AQ7" s="87">
        <v>-2501</v>
      </c>
      <c r="AR7" s="87">
        <v>-2717</v>
      </c>
      <c r="AS7" s="87">
        <v>-647</v>
      </c>
      <c r="AT7" s="87">
        <v>2298</v>
      </c>
      <c r="AU7" s="87">
        <v>1698</v>
      </c>
      <c r="AV7" s="87">
        <v>1369</v>
      </c>
      <c r="AW7" s="87">
        <v>-1413</v>
      </c>
      <c r="AX7" s="87">
        <v>-6033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>
    <tabColor rgb="FF00B050"/>
    <outlinePr summaryBelow="0" summaryRight="0"/>
  </sheetPr>
  <dimension ref="A1:O48"/>
  <sheetViews>
    <sheetView showGridLines="0" topLeftCell="B4" zoomScale="85" zoomScaleNormal="85" workbookViewId="0">
      <selection activeCell="L3" sqref="L3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3" width="7.5546875" style="69" bestFit="1" customWidth="1"/>
    <col min="4" max="7" width="7.5546875" style="24" bestFit="1" customWidth="1"/>
    <col min="8" max="9" width="6.5546875" style="24" bestFit="1" customWidth="1"/>
    <col min="10" max="10" width="6.88671875" style="12" bestFit="1" customWidth="1"/>
    <col min="11" max="13" width="9.88671875" style="17" bestFit="1" customWidth="1"/>
    <col min="14" max="14" width="9.44140625" style="17" bestFit="1" customWidth="1"/>
    <col min="15" max="15" width="9.88671875" style="17" bestFit="1" customWidth="1"/>
    <col min="16" max="16384" width="8.88671875" style="16"/>
  </cols>
  <sheetData>
    <row r="1" spans="1:15" ht="22.8">
      <c r="B1" s="3" t="s">
        <v>72</v>
      </c>
      <c r="C1" s="66"/>
      <c r="D1" s="3"/>
      <c r="E1" s="3"/>
      <c r="F1" s="3"/>
      <c r="G1" s="3"/>
      <c r="H1" s="3"/>
      <c r="I1" s="3"/>
      <c r="O1" s="16"/>
    </row>
    <row r="2" spans="1:15" ht="23.25" customHeight="1">
      <c r="B2" s="18" t="s">
        <v>38</v>
      </c>
      <c r="C2" s="67"/>
      <c r="D2" s="18"/>
      <c r="E2" s="18"/>
      <c r="F2" s="18"/>
      <c r="G2" s="18"/>
      <c r="H2" s="18"/>
      <c r="I2" s="18"/>
      <c r="J2" s="12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6"/>
    </row>
    <row r="3" spans="1:15">
      <c r="A3" s="8"/>
      <c r="B3" s="7" t="s">
        <v>39</v>
      </c>
      <c r="C3" s="75" t="s">
        <v>162</v>
      </c>
      <c r="D3" s="75" t="s">
        <v>149</v>
      </c>
      <c r="E3" s="75">
        <v>2018</v>
      </c>
      <c r="F3" s="75">
        <v>2017</v>
      </c>
      <c r="G3" s="75">
        <v>2016</v>
      </c>
      <c r="H3" s="75">
        <v>2015</v>
      </c>
      <c r="I3" s="75">
        <v>2014</v>
      </c>
      <c r="J3" s="75" t="s">
        <v>23</v>
      </c>
      <c r="K3" s="75" t="s">
        <v>22</v>
      </c>
      <c r="L3" s="75">
        <v>2011</v>
      </c>
      <c r="M3" s="75">
        <v>2010</v>
      </c>
      <c r="N3" s="75">
        <v>2009</v>
      </c>
      <c r="O3" s="16"/>
    </row>
    <row r="4" spans="1:15" ht="24" customHeight="1">
      <c r="A4" s="19"/>
      <c r="B4" s="19" t="s">
        <v>73</v>
      </c>
      <c r="C4" s="82"/>
      <c r="D4" s="19"/>
      <c r="E4" s="19"/>
      <c r="F4" s="19"/>
      <c r="G4" s="19"/>
      <c r="H4" s="19"/>
      <c r="I4" s="19"/>
      <c r="J4" s="20"/>
      <c r="K4" s="21"/>
      <c r="L4" s="21"/>
      <c r="M4" s="21"/>
      <c r="N4" s="21"/>
      <c r="O4" s="16"/>
    </row>
    <row r="5" spans="1:15" ht="24" customHeight="1">
      <c r="A5" s="19"/>
      <c r="B5" s="19" t="s">
        <v>74</v>
      </c>
      <c r="C5" s="82"/>
      <c r="D5" s="19"/>
      <c r="E5" s="19"/>
      <c r="F5" s="19"/>
      <c r="G5" s="19"/>
      <c r="H5" s="19"/>
      <c r="I5" s="19"/>
      <c r="J5" s="20"/>
      <c r="K5" s="21"/>
      <c r="L5" s="21"/>
      <c r="M5" s="21"/>
      <c r="N5" s="21"/>
      <c r="O5" s="16"/>
    </row>
    <row r="6" spans="1:15">
      <c r="A6" s="1"/>
      <c r="B6" s="1" t="s">
        <v>75</v>
      </c>
      <c r="C6" s="116">
        <v>6816.4290152190706</v>
      </c>
      <c r="D6" s="85">
        <v>7742</v>
      </c>
      <c r="E6" s="85">
        <v>7645</v>
      </c>
      <c r="F6" s="85">
        <v>6874</v>
      </c>
      <c r="G6" s="85">
        <v>6837</v>
      </c>
      <c r="H6" s="85">
        <v>6504</v>
      </c>
      <c r="I6" s="85">
        <v>7122</v>
      </c>
      <c r="J6" s="105">
        <v>7449</v>
      </c>
      <c r="K6" s="83">
        <v>7938</v>
      </c>
      <c r="L6" s="83">
        <v>7018</v>
      </c>
      <c r="M6" s="83">
        <v>5906</v>
      </c>
      <c r="N6" s="83">
        <v>6303</v>
      </c>
      <c r="O6" s="16"/>
    </row>
    <row r="7" spans="1:15">
      <c r="A7" s="1"/>
      <c r="B7" s="1" t="s">
        <v>150</v>
      </c>
      <c r="C7" s="85">
        <v>3929.6860865674803</v>
      </c>
      <c r="D7" s="85">
        <v>4616</v>
      </c>
      <c r="E7" s="85"/>
      <c r="F7" s="85"/>
      <c r="G7" s="85"/>
      <c r="H7" s="85"/>
      <c r="I7" s="85"/>
      <c r="J7" s="105"/>
      <c r="K7" s="83"/>
      <c r="L7" s="83"/>
      <c r="M7" s="83"/>
      <c r="N7" s="83"/>
      <c r="O7" s="16"/>
    </row>
    <row r="8" spans="1:15">
      <c r="A8" s="1"/>
      <c r="B8" s="1" t="s">
        <v>9</v>
      </c>
      <c r="C8" s="116">
        <v>3712.629391808</v>
      </c>
      <c r="D8" s="85">
        <v>4057</v>
      </c>
      <c r="E8" s="85">
        <v>4324</v>
      </c>
      <c r="F8" s="85">
        <v>4554</v>
      </c>
      <c r="G8" s="85">
        <v>5270</v>
      </c>
      <c r="H8" s="85">
        <v>5256</v>
      </c>
      <c r="I8" s="85">
        <v>5276</v>
      </c>
      <c r="J8" s="105">
        <v>4849</v>
      </c>
      <c r="K8" s="83">
        <v>4882</v>
      </c>
      <c r="L8" s="83">
        <v>5012</v>
      </c>
      <c r="M8" s="83">
        <v>3917</v>
      </c>
      <c r="N8" s="83">
        <v>4363</v>
      </c>
      <c r="O8" s="16"/>
    </row>
    <row r="9" spans="1:15">
      <c r="A9" s="1"/>
      <c r="B9" s="1" t="s">
        <v>76</v>
      </c>
      <c r="C9" s="116">
        <v>770.9751655</v>
      </c>
      <c r="D9" s="85">
        <v>865</v>
      </c>
      <c r="E9" s="85">
        <v>975</v>
      </c>
      <c r="F9" s="85">
        <v>962</v>
      </c>
      <c r="G9" s="85">
        <v>1034</v>
      </c>
      <c r="H9" s="85">
        <v>754</v>
      </c>
      <c r="I9" s="85">
        <v>464</v>
      </c>
      <c r="J9" s="105">
        <v>346</v>
      </c>
      <c r="K9" s="83">
        <v>186</v>
      </c>
      <c r="L9" s="83">
        <v>159</v>
      </c>
      <c r="M9" s="83">
        <v>354</v>
      </c>
      <c r="N9" s="83">
        <v>209</v>
      </c>
      <c r="O9" s="16"/>
    </row>
    <row r="10" spans="1:15">
      <c r="A10" s="1"/>
      <c r="B10" s="1" t="s">
        <v>77</v>
      </c>
      <c r="C10" s="116">
        <v>1688.7579309578</v>
      </c>
      <c r="D10" s="85">
        <v>3442</v>
      </c>
      <c r="E10" s="85">
        <v>3288</v>
      </c>
      <c r="F10" s="85">
        <v>3314</v>
      </c>
      <c r="G10" s="85">
        <v>4160</v>
      </c>
      <c r="H10" s="85">
        <v>2852</v>
      </c>
      <c r="I10" s="85">
        <v>2618</v>
      </c>
      <c r="J10" s="105">
        <v>2734</v>
      </c>
      <c r="K10" s="83">
        <v>2417</v>
      </c>
      <c r="L10" s="83">
        <v>2526</v>
      </c>
      <c r="M10" s="83">
        <v>1775</v>
      </c>
      <c r="N10" s="83">
        <v>2541</v>
      </c>
      <c r="O10" s="16"/>
    </row>
    <row r="11" spans="1:15">
      <c r="A11" s="1"/>
      <c r="B11" s="1" t="s">
        <v>78</v>
      </c>
      <c r="C11" s="116">
        <v>1931.34219780739</v>
      </c>
      <c r="D11" s="85">
        <v>2528</v>
      </c>
      <c r="E11" s="85">
        <v>2345</v>
      </c>
      <c r="F11" s="85">
        <v>2276</v>
      </c>
      <c r="G11" s="85">
        <v>1016</v>
      </c>
      <c r="H11" s="85">
        <v>1357</v>
      </c>
      <c r="I11" s="85">
        <v>1302</v>
      </c>
      <c r="J11" s="105">
        <v>1892</v>
      </c>
      <c r="K11" s="83">
        <v>1842</v>
      </c>
      <c r="L11" s="83">
        <v>2108</v>
      </c>
      <c r="M11" s="83">
        <v>2122</v>
      </c>
      <c r="N11" s="83">
        <v>1042</v>
      </c>
      <c r="O11" s="16"/>
    </row>
    <row r="12" spans="1:15">
      <c r="A12" s="1"/>
      <c r="B12" s="1" t="s">
        <v>79</v>
      </c>
      <c r="C12" s="116">
        <v>1802.7612299777702</v>
      </c>
      <c r="D12" s="85">
        <v>1862</v>
      </c>
      <c r="E12" s="85">
        <v>1933</v>
      </c>
      <c r="F12" s="85">
        <v>1757</v>
      </c>
      <c r="G12" s="85">
        <v>1649</v>
      </c>
      <c r="H12" s="85">
        <v>1384</v>
      </c>
      <c r="I12" s="85">
        <v>1225</v>
      </c>
      <c r="J12" s="105">
        <v>1059</v>
      </c>
      <c r="K12" s="83">
        <v>1255</v>
      </c>
      <c r="L12" s="83">
        <v>1671</v>
      </c>
      <c r="M12" s="83">
        <v>1472</v>
      </c>
      <c r="N12" s="83">
        <v>1556</v>
      </c>
      <c r="O12" s="16"/>
    </row>
    <row r="13" spans="1:15" ht="24" customHeight="1">
      <c r="A13" s="22"/>
      <c r="B13" s="23" t="s">
        <v>80</v>
      </c>
      <c r="C13" s="117">
        <v>20652.5811165423</v>
      </c>
      <c r="D13" s="118">
        <v>25112</v>
      </c>
      <c r="E13" s="118">
        <v>20510</v>
      </c>
      <c r="F13" s="118">
        <v>19737</v>
      </c>
      <c r="G13" s="118">
        <v>19966</v>
      </c>
      <c r="H13" s="118">
        <v>18107</v>
      </c>
      <c r="I13" s="118">
        <v>18007</v>
      </c>
      <c r="J13" s="118">
        <v>18329</v>
      </c>
      <c r="K13" s="119">
        <v>18520</v>
      </c>
      <c r="L13" s="119">
        <v>18494</v>
      </c>
      <c r="M13" s="119">
        <v>15546</v>
      </c>
      <c r="N13" s="119">
        <v>16012</v>
      </c>
      <c r="O13" s="16"/>
    </row>
    <row r="14" spans="1:15" ht="24" customHeight="1">
      <c r="A14" s="19"/>
      <c r="B14" s="19" t="s">
        <v>81</v>
      </c>
      <c r="C14" s="120"/>
      <c r="D14" s="84"/>
      <c r="E14" s="84"/>
      <c r="F14" s="84"/>
      <c r="G14" s="84"/>
      <c r="H14" s="84"/>
      <c r="I14" s="84"/>
      <c r="J14" s="121"/>
      <c r="K14" s="122"/>
      <c r="L14" s="122"/>
      <c r="M14" s="122"/>
      <c r="N14" s="122"/>
      <c r="O14" s="16"/>
    </row>
    <row r="15" spans="1:15">
      <c r="A15" s="1"/>
      <c r="B15" s="1" t="s">
        <v>82</v>
      </c>
      <c r="C15" s="116">
        <v>44947.715518035402</v>
      </c>
      <c r="D15" s="85">
        <v>46373</v>
      </c>
      <c r="E15" s="85">
        <v>42391</v>
      </c>
      <c r="F15" s="85">
        <v>39010</v>
      </c>
      <c r="G15" s="85">
        <v>33678</v>
      </c>
      <c r="H15" s="85">
        <v>27020</v>
      </c>
      <c r="I15" s="85">
        <v>26115</v>
      </c>
      <c r="J15" s="105">
        <v>25757</v>
      </c>
      <c r="K15" s="83">
        <v>26904</v>
      </c>
      <c r="L15" s="83">
        <v>23411</v>
      </c>
      <c r="M15" s="83">
        <v>20407</v>
      </c>
      <c r="N15" s="83">
        <v>22970</v>
      </c>
      <c r="O15" s="16"/>
    </row>
    <row r="16" spans="1:15">
      <c r="A16" s="1"/>
      <c r="B16" s="1" t="s">
        <v>151</v>
      </c>
      <c r="C16" s="85">
        <v>2980.49013814</v>
      </c>
      <c r="D16" s="85">
        <v>3980</v>
      </c>
      <c r="E16" s="85"/>
      <c r="F16" s="85"/>
      <c r="G16" s="85"/>
      <c r="H16" s="85"/>
      <c r="I16" s="85"/>
      <c r="J16" s="105"/>
      <c r="K16" s="83"/>
      <c r="L16" s="83"/>
      <c r="M16" s="83"/>
      <c r="N16" s="83"/>
      <c r="O16" s="16"/>
    </row>
    <row r="17" spans="1:15">
      <c r="A17" s="1"/>
      <c r="B17" s="1" t="s">
        <v>83</v>
      </c>
      <c r="C17" s="116">
        <v>1100.1183877025799</v>
      </c>
      <c r="D17" s="85">
        <v>1128</v>
      </c>
      <c r="E17" s="85">
        <v>1256</v>
      </c>
      <c r="F17" s="85">
        <v>1058</v>
      </c>
      <c r="G17" s="85">
        <v>1042</v>
      </c>
      <c r="H17" s="85">
        <v>944</v>
      </c>
      <c r="I17" s="85">
        <v>1017</v>
      </c>
      <c r="J17" s="105">
        <v>944</v>
      </c>
      <c r="K17" s="83">
        <v>1079</v>
      </c>
      <c r="L17" s="83">
        <v>1014</v>
      </c>
      <c r="M17" s="83">
        <v>926</v>
      </c>
      <c r="N17" s="83">
        <v>835</v>
      </c>
      <c r="O17" s="16"/>
    </row>
    <row r="18" spans="1:15">
      <c r="A18" s="1"/>
      <c r="B18" s="1" t="s">
        <v>84</v>
      </c>
      <c r="C18" s="116">
        <v>8492.0013522026911</v>
      </c>
      <c r="D18" s="85">
        <v>6899</v>
      </c>
      <c r="E18" s="85">
        <v>7117</v>
      </c>
      <c r="F18" s="85">
        <v>6671</v>
      </c>
      <c r="G18" s="85">
        <v>10095</v>
      </c>
      <c r="H18" s="85">
        <v>7496</v>
      </c>
      <c r="I18" s="85">
        <v>5839</v>
      </c>
      <c r="J18" s="105">
        <v>5955</v>
      </c>
      <c r="K18" s="83">
        <v>5838</v>
      </c>
      <c r="L18" s="83">
        <v>6361</v>
      </c>
      <c r="M18" s="83">
        <v>6321</v>
      </c>
      <c r="N18" s="83">
        <v>5593</v>
      </c>
      <c r="O18" s="16"/>
    </row>
    <row r="19" spans="1:15">
      <c r="A19" s="1"/>
      <c r="B19" s="1" t="s">
        <v>85</v>
      </c>
      <c r="C19" s="116">
        <v>949.9475582</v>
      </c>
      <c r="D19" s="85">
        <v>670</v>
      </c>
      <c r="E19" s="85">
        <v>396</v>
      </c>
      <c r="F19" s="85">
        <v>1188</v>
      </c>
      <c r="G19" s="85">
        <v>784</v>
      </c>
      <c r="H19" s="85">
        <v>691</v>
      </c>
      <c r="I19" s="85">
        <v>929</v>
      </c>
      <c r="J19" s="105">
        <v>984</v>
      </c>
      <c r="K19" s="83">
        <v>568</v>
      </c>
      <c r="L19" s="83">
        <v>436</v>
      </c>
      <c r="M19" s="83">
        <v>506</v>
      </c>
      <c r="N19" s="83">
        <v>534</v>
      </c>
      <c r="O19" s="16"/>
    </row>
    <row r="20" spans="1:15">
      <c r="A20" s="1"/>
      <c r="B20" s="1" t="s">
        <v>141</v>
      </c>
      <c r="C20" s="116">
        <v>4599.4198046067895</v>
      </c>
      <c r="D20" s="85">
        <v>5898</v>
      </c>
      <c r="E20" s="85">
        <v>6661</v>
      </c>
      <c r="F20" s="85">
        <v>6997</v>
      </c>
      <c r="G20" s="85">
        <v>5751</v>
      </c>
      <c r="H20" s="85">
        <v>5692</v>
      </c>
      <c r="I20" s="85">
        <v>5472</v>
      </c>
      <c r="J20" s="105">
        <v>6232</v>
      </c>
      <c r="K20" s="83">
        <v>5991</v>
      </c>
      <c r="L20" s="83">
        <v>5108</v>
      </c>
      <c r="M20" s="83">
        <v>4941</v>
      </c>
      <c r="N20" s="83">
        <v>4617</v>
      </c>
      <c r="O20" s="16"/>
    </row>
    <row r="21" spans="1:15">
      <c r="A21" s="1"/>
      <c r="B21" s="1" t="s">
        <v>86</v>
      </c>
      <c r="C21" s="116">
        <v>22400.660330122199</v>
      </c>
      <c r="D21" s="85">
        <v>27213</v>
      </c>
      <c r="E21" s="85">
        <v>27243</v>
      </c>
      <c r="F21" s="85">
        <v>27778</v>
      </c>
      <c r="G21" s="85">
        <v>29759</v>
      </c>
      <c r="H21" s="85">
        <v>25877</v>
      </c>
      <c r="I21" s="85">
        <v>26288</v>
      </c>
      <c r="J21" s="105">
        <v>22227</v>
      </c>
      <c r="K21" s="83">
        <v>23565</v>
      </c>
      <c r="L21" s="83">
        <v>22638</v>
      </c>
      <c r="M21" s="83">
        <v>21304</v>
      </c>
      <c r="N21" s="83">
        <v>23795</v>
      </c>
      <c r="O21" s="16"/>
    </row>
    <row r="22" spans="1:15">
      <c r="A22" s="1"/>
      <c r="B22" s="1" t="s">
        <v>87</v>
      </c>
      <c r="C22" s="116">
        <v>19508.3778217049</v>
      </c>
      <c r="D22" s="85">
        <v>8745</v>
      </c>
      <c r="E22" s="85">
        <v>10722</v>
      </c>
      <c r="F22" s="85">
        <v>6998</v>
      </c>
      <c r="G22" s="85">
        <v>5430</v>
      </c>
      <c r="H22" s="85">
        <v>11840</v>
      </c>
      <c r="I22" s="85">
        <v>9107</v>
      </c>
      <c r="J22" s="105">
        <v>7303</v>
      </c>
      <c r="K22" s="83">
        <v>5770</v>
      </c>
      <c r="L22" s="83">
        <v>5307</v>
      </c>
      <c r="M22" s="83">
        <v>6654</v>
      </c>
      <c r="N22" s="83">
        <v>9409</v>
      </c>
      <c r="O22" s="16"/>
    </row>
    <row r="23" spans="1:15">
      <c r="A23" s="1"/>
      <c r="B23" s="1" t="s">
        <v>88</v>
      </c>
      <c r="C23" s="85"/>
      <c r="D23" s="85"/>
      <c r="E23" s="85"/>
      <c r="F23" s="85"/>
      <c r="G23" s="85"/>
      <c r="H23" s="85"/>
      <c r="I23" s="85"/>
      <c r="J23" s="123"/>
      <c r="K23" s="123"/>
      <c r="L23" s="123"/>
      <c r="M23" s="83">
        <v>1108</v>
      </c>
      <c r="N23" s="83"/>
      <c r="O23" s="16"/>
    </row>
    <row r="24" spans="1:15" ht="24" customHeight="1">
      <c r="A24" s="22"/>
      <c r="B24" s="23" t="s">
        <v>89</v>
      </c>
      <c r="C24" s="117">
        <v>104978.728261461</v>
      </c>
      <c r="D24" s="118">
        <v>100906</v>
      </c>
      <c r="E24" s="118">
        <v>95786</v>
      </c>
      <c r="F24" s="118">
        <v>89700</v>
      </c>
      <c r="G24" s="118">
        <v>86539</v>
      </c>
      <c r="H24" s="118">
        <v>79560</v>
      </c>
      <c r="I24" s="118">
        <v>74767</v>
      </c>
      <c r="J24" s="118">
        <v>69402</v>
      </c>
      <c r="K24" s="119">
        <v>69715</v>
      </c>
      <c r="L24" s="119">
        <v>64276</v>
      </c>
      <c r="M24" s="119">
        <v>61058</v>
      </c>
      <c r="N24" s="119">
        <v>67753</v>
      </c>
      <c r="O24" s="16"/>
    </row>
    <row r="25" spans="1:15" ht="24" customHeight="1">
      <c r="A25" s="19"/>
      <c r="B25" s="19" t="s">
        <v>90</v>
      </c>
      <c r="C25" s="120">
        <v>125631.309378003</v>
      </c>
      <c r="D25" s="84">
        <v>126018</v>
      </c>
      <c r="E25" s="84">
        <v>116296</v>
      </c>
      <c r="F25" s="84">
        <v>109437</v>
      </c>
      <c r="G25" s="84">
        <v>106505</v>
      </c>
      <c r="H25" s="84">
        <v>97667</v>
      </c>
      <c r="I25" s="84">
        <v>92774</v>
      </c>
      <c r="J25" s="124">
        <v>87731</v>
      </c>
      <c r="K25" s="122">
        <v>88235</v>
      </c>
      <c r="L25" s="122">
        <v>82770</v>
      </c>
      <c r="M25" s="122">
        <v>77712</v>
      </c>
      <c r="N25" s="122">
        <v>83765</v>
      </c>
      <c r="O25" s="16"/>
    </row>
    <row r="26" spans="1:15">
      <c r="A26" s="1"/>
      <c r="B26" s="1" t="s">
        <v>91</v>
      </c>
      <c r="C26" s="116">
        <v>29692.0614722473</v>
      </c>
      <c r="D26" s="85">
        <v>18000</v>
      </c>
      <c r="E26" s="85">
        <v>20071</v>
      </c>
      <c r="F26" s="85">
        <v>15800</v>
      </c>
      <c r="G26" s="85">
        <v>16318</v>
      </c>
      <c r="H26" s="85">
        <v>20511</v>
      </c>
      <c r="I26" s="85">
        <v>16049</v>
      </c>
      <c r="J26" s="105">
        <v>14997</v>
      </c>
      <c r="K26" s="83">
        <v>13212</v>
      </c>
      <c r="L26" s="83">
        <v>13510</v>
      </c>
      <c r="M26" s="83">
        <v>14845</v>
      </c>
      <c r="N26" s="83">
        <v>15770</v>
      </c>
      <c r="O26" s="16"/>
    </row>
    <row r="27" spans="1:15" ht="24" customHeight="1">
      <c r="A27" s="19"/>
      <c r="B27" s="19" t="s">
        <v>92</v>
      </c>
      <c r="C27" s="120"/>
      <c r="D27" s="84"/>
      <c r="E27" s="84"/>
      <c r="F27" s="84"/>
      <c r="G27" s="84"/>
      <c r="H27" s="84"/>
      <c r="I27" s="84"/>
      <c r="J27" s="121"/>
      <c r="K27" s="122"/>
      <c r="L27" s="122"/>
      <c r="M27" s="122"/>
      <c r="N27" s="122"/>
      <c r="O27" s="16"/>
    </row>
    <row r="28" spans="1:15">
      <c r="A28" s="1"/>
      <c r="B28" s="1" t="s">
        <v>93</v>
      </c>
      <c r="C28" s="116">
        <v>38619.837987501262</v>
      </c>
      <c r="D28" s="85">
        <v>32924</v>
      </c>
      <c r="E28" s="85">
        <v>29250</v>
      </c>
      <c r="F28" s="85">
        <v>27064</v>
      </c>
      <c r="G28" s="85">
        <v>27350</v>
      </c>
      <c r="H28" s="85">
        <v>24079</v>
      </c>
      <c r="I28" s="85">
        <v>21251</v>
      </c>
      <c r="J28" s="105">
        <v>21177</v>
      </c>
      <c r="K28" s="83">
        <v>19187</v>
      </c>
      <c r="L28" s="83">
        <v>19413</v>
      </c>
      <c r="M28" s="83">
        <v>20670</v>
      </c>
      <c r="N28" s="83">
        <v>19997</v>
      </c>
      <c r="O28" s="16"/>
    </row>
    <row r="29" spans="1:15">
      <c r="A29" s="1"/>
      <c r="B29" s="1" t="s">
        <v>94</v>
      </c>
      <c r="C29" s="116">
        <v>97.308800565559991</v>
      </c>
      <c r="D29" s="85">
        <v>97</v>
      </c>
      <c r="E29" s="85">
        <v>97</v>
      </c>
      <c r="F29" s="85">
        <v>121</v>
      </c>
      <c r="G29" s="85">
        <v>156</v>
      </c>
      <c r="H29" s="85">
        <v>127</v>
      </c>
      <c r="I29" s="85">
        <v>154</v>
      </c>
      <c r="J29" s="105">
        <v>187</v>
      </c>
      <c r="K29" s="83">
        <v>166</v>
      </c>
      <c r="L29" s="83">
        <v>170</v>
      </c>
      <c r="M29" s="83">
        <v>122</v>
      </c>
      <c r="N29" s="83">
        <v>170</v>
      </c>
      <c r="O29" s="16"/>
    </row>
    <row r="30" spans="1:15" ht="24" customHeight="1">
      <c r="A30" s="22"/>
      <c r="B30" s="23" t="s">
        <v>95</v>
      </c>
      <c r="C30" s="117">
        <v>38717.146788066806</v>
      </c>
      <c r="D30" s="118">
        <v>33021</v>
      </c>
      <c r="E30" s="118">
        <v>29347</v>
      </c>
      <c r="F30" s="118">
        <v>27185</v>
      </c>
      <c r="G30" s="118">
        <v>27506</v>
      </c>
      <c r="H30" s="118">
        <v>24206</v>
      </c>
      <c r="I30" s="118">
        <v>21405</v>
      </c>
      <c r="J30" s="118">
        <v>21364</v>
      </c>
      <c r="K30" s="119">
        <v>19353</v>
      </c>
      <c r="L30" s="119">
        <v>19584</v>
      </c>
      <c r="M30" s="119">
        <v>20793</v>
      </c>
      <c r="N30" s="119">
        <v>20167</v>
      </c>
      <c r="O30" s="16"/>
    </row>
    <row r="31" spans="1:15" ht="24" customHeight="1">
      <c r="A31" s="19"/>
      <c r="B31" s="19" t="s">
        <v>96</v>
      </c>
      <c r="C31" s="120"/>
      <c r="D31" s="84"/>
      <c r="E31" s="84"/>
      <c r="F31" s="84"/>
      <c r="G31" s="84"/>
      <c r="H31" s="84"/>
      <c r="I31" s="84"/>
      <c r="J31" s="121"/>
      <c r="K31" s="122"/>
      <c r="L31" s="122"/>
      <c r="M31" s="122"/>
      <c r="N31" s="122"/>
      <c r="O31" s="16"/>
    </row>
    <row r="32" spans="1:15" ht="24" customHeight="1">
      <c r="A32" s="19"/>
      <c r="B32" s="19" t="s">
        <v>97</v>
      </c>
      <c r="C32" s="120"/>
      <c r="D32" s="84"/>
      <c r="E32" s="84"/>
      <c r="F32" s="84"/>
      <c r="G32" s="84"/>
      <c r="H32" s="84"/>
      <c r="I32" s="84"/>
      <c r="J32" s="121"/>
      <c r="K32" s="122"/>
      <c r="L32" s="122"/>
      <c r="M32" s="122"/>
      <c r="N32" s="122"/>
      <c r="O32" s="16"/>
    </row>
    <row r="33" spans="1:15">
      <c r="A33" s="1"/>
      <c r="B33" s="1" t="s">
        <v>98</v>
      </c>
      <c r="C33" s="116">
        <v>3246.6206193409703</v>
      </c>
      <c r="D33" s="85">
        <v>2565</v>
      </c>
      <c r="E33" s="85">
        <v>3912</v>
      </c>
      <c r="F33" s="85">
        <v>3857</v>
      </c>
      <c r="G33" s="85">
        <v>3656</v>
      </c>
      <c r="H33" s="85">
        <v>3874</v>
      </c>
      <c r="I33" s="85">
        <v>7112</v>
      </c>
      <c r="J33" s="105">
        <v>6556</v>
      </c>
      <c r="K33" s="83">
        <v>4820</v>
      </c>
      <c r="L33" s="83">
        <v>1332</v>
      </c>
      <c r="M33" s="83">
        <v>1107</v>
      </c>
      <c r="N33" s="83">
        <v>1913</v>
      </c>
      <c r="O33" s="16"/>
    </row>
    <row r="34" spans="1:15">
      <c r="A34" s="1"/>
      <c r="B34" s="1" t="s">
        <v>152</v>
      </c>
      <c r="C34" s="85">
        <v>6217.3488345277501</v>
      </c>
      <c r="D34" s="85">
        <v>7843</v>
      </c>
      <c r="E34" s="85"/>
      <c r="F34" s="85"/>
      <c r="G34" s="85"/>
      <c r="H34" s="85"/>
      <c r="I34" s="85"/>
      <c r="J34" s="105"/>
      <c r="K34" s="83"/>
      <c r="L34" s="83"/>
      <c r="M34" s="83"/>
      <c r="N34" s="83"/>
      <c r="O34" s="16"/>
    </row>
    <row r="35" spans="1:15">
      <c r="A35" s="1"/>
      <c r="B35" s="1" t="s">
        <v>99</v>
      </c>
      <c r="C35" s="116">
        <v>7360.3225702999998</v>
      </c>
      <c r="D35" s="85">
        <v>6866</v>
      </c>
      <c r="E35" s="85">
        <v>5669</v>
      </c>
      <c r="F35" s="85">
        <v>5603</v>
      </c>
      <c r="G35" s="85">
        <v>4901</v>
      </c>
      <c r="H35" s="85">
        <v>3969</v>
      </c>
      <c r="I35" s="85">
        <v>4655</v>
      </c>
      <c r="J35" s="105">
        <v>3411</v>
      </c>
      <c r="K35" s="83">
        <v>4093</v>
      </c>
      <c r="L35" s="83">
        <v>3757</v>
      </c>
      <c r="M35" s="83">
        <v>1216</v>
      </c>
      <c r="N35" s="83">
        <v>2218</v>
      </c>
      <c r="O35" s="16"/>
    </row>
    <row r="36" spans="1:15">
      <c r="A36" s="1"/>
      <c r="B36" s="1" t="s">
        <v>100</v>
      </c>
      <c r="C36" s="116">
        <v>927.74576931442903</v>
      </c>
      <c r="D36" s="85">
        <v>1045</v>
      </c>
      <c r="E36" s="85">
        <v>711</v>
      </c>
      <c r="F36" s="85">
        <v>1235</v>
      </c>
      <c r="G36" s="85">
        <v>1491</v>
      </c>
      <c r="H36" s="85">
        <v>1286</v>
      </c>
      <c r="I36" s="85">
        <v>966</v>
      </c>
      <c r="J36" s="105">
        <v>1002</v>
      </c>
      <c r="K36" s="83">
        <v>572</v>
      </c>
      <c r="L36" s="83">
        <v>928</v>
      </c>
      <c r="M36" s="83">
        <v>1637</v>
      </c>
      <c r="N36" s="83">
        <v>1535</v>
      </c>
      <c r="O36" s="16"/>
    </row>
    <row r="37" spans="1:15">
      <c r="A37" s="1"/>
      <c r="B37" s="1" t="s">
        <v>101</v>
      </c>
      <c r="C37" s="85"/>
      <c r="D37" s="85"/>
      <c r="E37" s="85"/>
      <c r="F37" s="85">
        <v>0</v>
      </c>
      <c r="G37" s="85">
        <v>1</v>
      </c>
      <c r="H37" s="85">
        <v>0</v>
      </c>
      <c r="I37" s="85">
        <v>0</v>
      </c>
      <c r="J37" s="105">
        <v>2</v>
      </c>
      <c r="K37" s="83">
        <v>12</v>
      </c>
      <c r="L37" s="83">
        <v>17</v>
      </c>
      <c r="M37" s="83">
        <v>28</v>
      </c>
      <c r="N37" s="83">
        <v>53</v>
      </c>
      <c r="O37" s="16"/>
    </row>
    <row r="38" spans="1:15" ht="24" customHeight="1">
      <c r="A38" s="22"/>
      <c r="B38" s="23" t="s">
        <v>102</v>
      </c>
      <c r="C38" s="117">
        <v>17752.037793483101</v>
      </c>
      <c r="D38" s="118">
        <v>18319</v>
      </c>
      <c r="E38" s="118">
        <v>10292</v>
      </c>
      <c r="F38" s="118">
        <v>10695</v>
      </c>
      <c r="G38" s="118">
        <v>10049</v>
      </c>
      <c r="H38" s="118">
        <v>9129</v>
      </c>
      <c r="I38" s="118">
        <v>12733</v>
      </c>
      <c r="J38" s="118">
        <v>10971</v>
      </c>
      <c r="K38" s="119">
        <v>9497</v>
      </c>
      <c r="L38" s="119">
        <v>6036</v>
      </c>
      <c r="M38" s="119">
        <v>3989</v>
      </c>
      <c r="N38" s="119">
        <v>5718</v>
      </c>
      <c r="O38" s="16"/>
    </row>
    <row r="39" spans="1:15" ht="24" customHeight="1">
      <c r="A39" s="19"/>
      <c r="B39" s="19" t="s">
        <v>103</v>
      </c>
      <c r="C39" s="120"/>
      <c r="D39" s="84"/>
      <c r="E39" s="84"/>
      <c r="F39" s="84"/>
      <c r="G39" s="84"/>
      <c r="H39" s="84"/>
      <c r="I39" s="84"/>
      <c r="J39" s="121"/>
      <c r="K39" s="122"/>
      <c r="L39" s="122"/>
      <c r="M39" s="122"/>
      <c r="N39" s="122"/>
      <c r="O39" s="16"/>
    </row>
    <row r="40" spans="1:15">
      <c r="A40" s="1"/>
      <c r="B40" s="1" t="s">
        <v>153</v>
      </c>
      <c r="C40" s="116">
        <v>4663.2942105000002</v>
      </c>
      <c r="D40" s="85">
        <v>4617</v>
      </c>
      <c r="E40" s="85">
        <v>7310</v>
      </c>
      <c r="F40" s="85">
        <v>7624</v>
      </c>
      <c r="G40" s="85">
        <v>6681</v>
      </c>
      <c r="H40" s="85">
        <v>6555</v>
      </c>
      <c r="I40" s="85">
        <v>4086</v>
      </c>
      <c r="J40" s="105">
        <v>4118</v>
      </c>
      <c r="K40" s="83">
        <v>6283</v>
      </c>
      <c r="L40" s="83">
        <v>5562</v>
      </c>
      <c r="M40" s="83">
        <v>2786</v>
      </c>
      <c r="N40" s="83">
        <v>3706</v>
      </c>
      <c r="O40" s="16"/>
    </row>
    <row r="41" spans="1:15">
      <c r="A41" s="1"/>
      <c r="B41" s="1" t="s">
        <v>152</v>
      </c>
      <c r="C41" s="85">
        <v>1015.75647512453</v>
      </c>
      <c r="D41" s="85">
        <v>1078</v>
      </c>
      <c r="E41" s="85"/>
      <c r="F41" s="85"/>
      <c r="G41" s="85"/>
      <c r="H41" s="85"/>
      <c r="I41" s="85"/>
      <c r="J41" s="105"/>
      <c r="K41" s="83"/>
      <c r="L41" s="83"/>
      <c r="M41" s="83"/>
      <c r="N41" s="83"/>
      <c r="O41" s="16"/>
    </row>
    <row r="42" spans="1:15">
      <c r="A42" s="1"/>
      <c r="B42" s="1" t="s">
        <v>105</v>
      </c>
      <c r="C42" s="116">
        <v>1883.5128538327201</v>
      </c>
      <c r="D42" s="85">
        <v>564</v>
      </c>
      <c r="E42" s="85">
        <v>615</v>
      </c>
      <c r="F42" s="85">
        <v>312</v>
      </c>
      <c r="G42" s="85">
        <v>489</v>
      </c>
      <c r="H42" s="85">
        <v>560</v>
      </c>
      <c r="I42" s="85">
        <v>504</v>
      </c>
      <c r="J42" s="105">
        <v>622</v>
      </c>
      <c r="K42" s="83">
        <v>240</v>
      </c>
      <c r="L42" s="83">
        <v>263</v>
      </c>
      <c r="M42" s="83">
        <v>1003</v>
      </c>
      <c r="N42" s="83">
        <v>1064</v>
      </c>
      <c r="O42" s="16"/>
    </row>
    <row r="43" spans="1:15">
      <c r="A43" s="1"/>
      <c r="B43" s="1" t="s">
        <v>142</v>
      </c>
      <c r="C43" s="116">
        <v>10326.004174174001</v>
      </c>
      <c r="D43" s="85">
        <v>10021</v>
      </c>
      <c r="E43" s="85">
        <v>9922</v>
      </c>
      <c r="F43" s="85">
        <v>8557</v>
      </c>
      <c r="G43" s="85">
        <v>7227</v>
      </c>
      <c r="H43" s="85">
        <v>6432</v>
      </c>
      <c r="I43" s="85">
        <v>6005</v>
      </c>
      <c r="J43" s="105">
        <v>5649</v>
      </c>
      <c r="K43" s="83">
        <v>6016</v>
      </c>
      <c r="L43" s="83">
        <v>5930</v>
      </c>
      <c r="M43" s="83">
        <v>5037</v>
      </c>
      <c r="N43" s="83">
        <v>5012</v>
      </c>
      <c r="O43" s="16"/>
    </row>
    <row r="44" spans="1:15">
      <c r="A44" s="1"/>
      <c r="B44" s="1" t="s">
        <v>140</v>
      </c>
      <c r="C44" s="116">
        <v>19461.613259684898</v>
      </c>
      <c r="D44" s="85">
        <v>20419</v>
      </c>
      <c r="E44" s="85">
        <v>20738</v>
      </c>
      <c r="F44" s="85">
        <v>16636</v>
      </c>
      <c r="G44" s="85">
        <v>18473</v>
      </c>
      <c r="H44" s="85">
        <v>15821</v>
      </c>
      <c r="I44" s="85">
        <v>14545</v>
      </c>
      <c r="J44" s="105">
        <v>15013</v>
      </c>
      <c r="K44" s="83">
        <v>15760</v>
      </c>
      <c r="L44" s="83">
        <v>16827</v>
      </c>
      <c r="M44" s="83">
        <v>16937</v>
      </c>
      <c r="N44" s="83">
        <v>16899</v>
      </c>
      <c r="O44" s="16"/>
    </row>
    <row r="45" spans="1:15">
      <c r="A45" s="1"/>
      <c r="B45" s="1" t="s">
        <v>107</v>
      </c>
      <c r="C45" s="116">
        <v>31812.503032721401</v>
      </c>
      <c r="D45" s="85">
        <v>37979</v>
      </c>
      <c r="E45" s="85">
        <v>38072</v>
      </c>
      <c r="F45" s="85">
        <v>38428</v>
      </c>
      <c r="G45" s="85">
        <v>36080</v>
      </c>
      <c r="H45" s="85">
        <v>34964</v>
      </c>
      <c r="I45" s="85">
        <v>33496</v>
      </c>
      <c r="J45" s="105">
        <v>29994</v>
      </c>
      <c r="K45" s="83">
        <v>31086</v>
      </c>
      <c r="L45" s="83">
        <v>28568</v>
      </c>
      <c r="M45" s="83">
        <v>27168</v>
      </c>
      <c r="N45" s="83">
        <v>31198</v>
      </c>
      <c r="O45" s="16"/>
    </row>
    <row r="46" spans="1:15" ht="24" customHeight="1">
      <c r="A46" s="22"/>
      <c r="B46" s="23" t="s">
        <v>108</v>
      </c>
      <c r="C46" s="117">
        <v>69162.684006037511</v>
      </c>
      <c r="D46" s="118">
        <v>74678</v>
      </c>
      <c r="E46" s="118">
        <v>76657</v>
      </c>
      <c r="F46" s="118">
        <v>71557</v>
      </c>
      <c r="G46" s="118">
        <v>68950</v>
      </c>
      <c r="H46" s="118">
        <v>64332</v>
      </c>
      <c r="I46" s="118">
        <v>58636</v>
      </c>
      <c r="J46" s="118">
        <v>55396</v>
      </c>
      <c r="K46" s="119">
        <v>59385</v>
      </c>
      <c r="L46" s="119">
        <v>57150</v>
      </c>
      <c r="M46" s="119">
        <v>52931</v>
      </c>
      <c r="N46" s="119">
        <v>57879</v>
      </c>
      <c r="O46" s="16"/>
    </row>
    <row r="47" spans="1:15" ht="24" customHeight="1">
      <c r="A47" s="19"/>
      <c r="B47" s="19" t="s">
        <v>109</v>
      </c>
      <c r="C47" s="120">
        <v>125631.868587587</v>
      </c>
      <c r="D47" s="84">
        <v>126018</v>
      </c>
      <c r="E47" s="84">
        <v>116296</v>
      </c>
      <c r="F47" s="84">
        <v>109437</v>
      </c>
      <c r="G47" s="84">
        <v>106505</v>
      </c>
      <c r="H47" s="84">
        <v>97667</v>
      </c>
      <c r="I47" s="84">
        <v>92774</v>
      </c>
      <c r="J47" s="124">
        <v>87731</v>
      </c>
      <c r="K47" s="122">
        <v>88235</v>
      </c>
      <c r="L47" s="122">
        <v>82770</v>
      </c>
      <c r="M47" s="122">
        <v>77712</v>
      </c>
      <c r="N47" s="122">
        <v>83765</v>
      </c>
      <c r="O47" s="16"/>
    </row>
    <row r="48" spans="1:15">
      <c r="A48" s="1"/>
      <c r="B48" s="1" t="s">
        <v>110</v>
      </c>
      <c r="C48" s="116">
        <v>22412.024709793248</v>
      </c>
      <c r="D48" s="85">
        <v>22917</v>
      </c>
      <c r="E48" s="85">
        <v>16840</v>
      </c>
      <c r="F48" s="85">
        <v>16926</v>
      </c>
      <c r="G48" s="85">
        <v>15099</v>
      </c>
      <c r="H48" s="85">
        <v>14194</v>
      </c>
      <c r="I48" s="85">
        <v>15351</v>
      </c>
      <c r="J48" s="105">
        <v>14025</v>
      </c>
      <c r="K48" s="83">
        <v>15124</v>
      </c>
      <c r="L48" s="83">
        <v>10581</v>
      </c>
      <c r="M48" s="83">
        <v>4931</v>
      </c>
      <c r="N48" s="83">
        <v>7679</v>
      </c>
      <c r="O48" s="16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&amp;C&amp;"Calibri"&amp;8&amp;K000000 General&amp;1#_x000D_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5">
    <tabColor rgb="FF00B050"/>
    <outlinePr summaryBelow="0" summaryRight="0"/>
  </sheetPr>
  <dimension ref="A1:AX48"/>
  <sheetViews>
    <sheetView showGridLines="0" topLeftCell="B1" zoomScale="85" zoomScaleNormal="85" workbookViewId="0">
      <selection activeCell="C6" sqref="C6:AX48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6" width="9.5546875" style="69" bestFit="1" customWidth="1"/>
    <col min="7" max="7" width="7.88671875" style="24" bestFit="1" customWidth="1"/>
    <col min="8" max="10" width="7.5546875" style="24" bestFit="1" customWidth="1"/>
    <col min="11" max="11" width="7.88671875" style="24" bestFit="1" customWidth="1"/>
    <col min="12" max="14" width="7.5546875" style="24" bestFit="1" customWidth="1"/>
    <col min="15" max="15" width="7.88671875" style="24" bestFit="1" customWidth="1"/>
    <col min="16" max="19" width="7.5546875" style="24" bestFit="1" customWidth="1"/>
    <col min="20" max="22" width="6.5546875" style="24" bestFit="1" customWidth="1"/>
    <col min="23" max="30" width="6.88671875" style="24" bestFit="1" customWidth="1"/>
    <col min="31" max="31" width="9.88671875" style="12" bestFit="1" customWidth="1"/>
    <col min="32" max="32" width="9.44140625" style="12" bestFit="1" customWidth="1"/>
    <col min="33" max="34" width="9.88671875" style="12" bestFit="1" customWidth="1"/>
    <col min="35" max="35" width="9.88671875" style="17" bestFit="1" customWidth="1"/>
    <col min="36" max="36" width="9.44140625" style="17" bestFit="1" customWidth="1"/>
    <col min="37" max="43" width="9.88671875" style="17" bestFit="1" customWidth="1"/>
    <col min="44" max="44" width="9.44140625" style="17" bestFit="1" customWidth="1"/>
    <col min="45" max="45" width="9.88671875" style="17" bestFit="1" customWidth="1"/>
    <col min="46" max="48" width="9.44140625" style="17" bestFit="1" customWidth="1"/>
    <col min="49" max="50" width="9.88671875" style="17" bestFit="1" customWidth="1"/>
    <col min="51" max="51" width="9.88671875" style="16" bestFit="1" customWidth="1"/>
    <col min="52" max="16384" width="8.88671875" style="16"/>
  </cols>
  <sheetData>
    <row r="1" spans="1:50" ht="22.8">
      <c r="B1" s="3" t="s">
        <v>72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55</v>
      </c>
      <c r="C2" s="135" t="s">
        <v>162</v>
      </c>
      <c r="D2" s="135"/>
      <c r="E2" s="135"/>
      <c r="F2" s="135"/>
      <c r="G2" s="136" t="s">
        <v>149</v>
      </c>
      <c r="H2" s="136"/>
      <c r="I2" s="136"/>
      <c r="J2" s="136"/>
      <c r="K2" s="136" t="s">
        <v>135</v>
      </c>
      <c r="L2" s="136"/>
      <c r="M2" s="136"/>
      <c r="N2" s="136"/>
      <c r="O2" s="136" t="s">
        <v>134</v>
      </c>
      <c r="P2" s="136"/>
      <c r="Q2" s="136"/>
      <c r="R2" s="136"/>
      <c r="S2" s="136" t="s">
        <v>124</v>
      </c>
      <c r="T2" s="137"/>
      <c r="U2" s="137"/>
      <c r="V2" s="137"/>
      <c r="W2" s="136">
        <v>2015</v>
      </c>
      <c r="X2" s="137"/>
      <c r="Y2" s="137"/>
      <c r="Z2" s="137"/>
      <c r="AA2" s="136" t="s">
        <v>32</v>
      </c>
      <c r="AB2" s="137"/>
      <c r="AC2" s="137"/>
      <c r="AD2" s="137"/>
      <c r="AE2" s="136" t="s">
        <v>23</v>
      </c>
      <c r="AF2" s="137"/>
      <c r="AG2" s="137"/>
      <c r="AH2" s="137"/>
      <c r="AI2" s="133" t="s">
        <v>22</v>
      </c>
      <c r="AJ2" s="134"/>
      <c r="AK2" s="134"/>
      <c r="AL2" s="134"/>
      <c r="AM2" s="134" t="s">
        <v>2</v>
      </c>
      <c r="AN2" s="134"/>
      <c r="AO2" s="134"/>
      <c r="AP2" s="134"/>
      <c r="AQ2" s="134" t="s">
        <v>3</v>
      </c>
      <c r="AR2" s="134"/>
      <c r="AS2" s="134"/>
      <c r="AT2" s="134"/>
      <c r="AU2" s="134" t="s">
        <v>4</v>
      </c>
      <c r="AV2" s="134"/>
      <c r="AW2" s="134"/>
      <c r="AX2" s="134"/>
    </row>
    <row r="3" spans="1:50">
      <c r="A3" s="8"/>
      <c r="B3" s="7" t="s">
        <v>39</v>
      </c>
      <c r="C3" s="68" t="s">
        <v>164</v>
      </c>
      <c r="D3" s="68" t="s">
        <v>163</v>
      </c>
      <c r="E3" s="68" t="s">
        <v>165</v>
      </c>
      <c r="F3" s="68" t="s">
        <v>166</v>
      </c>
      <c r="G3" s="7" t="s">
        <v>164</v>
      </c>
      <c r="H3" s="7" t="s">
        <v>163</v>
      </c>
      <c r="I3" s="7" t="s">
        <v>165</v>
      </c>
      <c r="J3" s="7" t="s">
        <v>166</v>
      </c>
      <c r="K3" s="7" t="s">
        <v>164</v>
      </c>
      <c r="L3" s="7" t="s">
        <v>163</v>
      </c>
      <c r="M3" s="7" t="s">
        <v>165</v>
      </c>
      <c r="N3" s="7" t="s">
        <v>166</v>
      </c>
      <c r="O3" s="7" t="s">
        <v>164</v>
      </c>
      <c r="P3" s="7" t="s">
        <v>163</v>
      </c>
      <c r="Q3" s="7" t="s">
        <v>165</v>
      </c>
      <c r="R3" s="7" t="s">
        <v>166</v>
      </c>
      <c r="S3" s="8" t="s">
        <v>164</v>
      </c>
      <c r="T3" s="8" t="s">
        <v>163</v>
      </c>
      <c r="U3" s="8" t="s">
        <v>165</v>
      </c>
      <c r="V3" s="8" t="s">
        <v>166</v>
      </c>
      <c r="W3" s="8" t="s">
        <v>164</v>
      </c>
      <c r="X3" s="8" t="s">
        <v>163</v>
      </c>
      <c r="Y3" s="8" t="s">
        <v>165</v>
      </c>
      <c r="Z3" s="8" t="s">
        <v>166</v>
      </c>
      <c r="AA3" s="8" t="s">
        <v>164</v>
      </c>
      <c r="AB3" s="8" t="s">
        <v>163</v>
      </c>
      <c r="AC3" s="8" t="s">
        <v>165</v>
      </c>
      <c r="AD3" s="8" t="s">
        <v>166</v>
      </c>
      <c r="AE3" s="8" t="s">
        <v>164</v>
      </c>
      <c r="AF3" s="8" t="s">
        <v>163</v>
      </c>
      <c r="AG3" s="8" t="s">
        <v>165</v>
      </c>
      <c r="AH3" s="8" t="s">
        <v>166</v>
      </c>
      <c r="AI3" s="8" t="s">
        <v>164</v>
      </c>
      <c r="AJ3" s="8" t="s">
        <v>163</v>
      </c>
      <c r="AK3" s="8" t="s">
        <v>165</v>
      </c>
      <c r="AL3" s="8" t="s">
        <v>166</v>
      </c>
      <c r="AM3" s="8" t="s">
        <v>164</v>
      </c>
      <c r="AN3" s="8" t="s">
        <v>163</v>
      </c>
      <c r="AO3" s="8" t="s">
        <v>165</v>
      </c>
      <c r="AP3" s="8" t="s">
        <v>166</v>
      </c>
      <c r="AQ3" s="8" t="s">
        <v>164</v>
      </c>
      <c r="AR3" s="8" t="s">
        <v>163</v>
      </c>
      <c r="AS3" s="8" t="s">
        <v>165</v>
      </c>
      <c r="AT3" s="8" t="s">
        <v>166</v>
      </c>
      <c r="AU3" s="8" t="s">
        <v>164</v>
      </c>
      <c r="AV3" s="8" t="s">
        <v>163</v>
      </c>
      <c r="AW3" s="8" t="s">
        <v>165</v>
      </c>
      <c r="AX3" s="8" t="s">
        <v>166</v>
      </c>
    </row>
    <row r="4" spans="1:50" ht="24" customHeight="1">
      <c r="A4" s="19"/>
      <c r="B4" s="19" t="s">
        <v>73</v>
      </c>
      <c r="C4" s="82"/>
      <c r="D4" s="82"/>
      <c r="E4" s="82"/>
      <c r="F4" s="8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  <c r="AB4" s="20"/>
      <c r="AC4" s="20"/>
      <c r="AD4" s="20"/>
      <c r="AE4" s="20"/>
      <c r="AF4" s="20"/>
      <c r="AG4" s="20"/>
      <c r="AH4" s="20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19"/>
      <c r="AT4" s="19"/>
      <c r="AU4" s="19"/>
      <c r="AV4" s="19"/>
      <c r="AW4" s="19"/>
      <c r="AX4" s="19"/>
    </row>
    <row r="5" spans="1:50" ht="24" customHeight="1">
      <c r="A5" s="19"/>
      <c r="B5" s="19" t="s">
        <v>74</v>
      </c>
      <c r="C5" s="82"/>
      <c r="D5" s="82"/>
      <c r="E5" s="82"/>
      <c r="F5" s="82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0"/>
      <c r="AG5" s="20"/>
      <c r="AH5" s="20"/>
      <c r="AI5" s="21"/>
      <c r="AJ5" s="21"/>
      <c r="AK5" s="21"/>
      <c r="AL5" s="21"/>
      <c r="AM5" s="21"/>
      <c r="AN5" s="21"/>
      <c r="AO5" s="21"/>
      <c r="AP5" s="21"/>
      <c r="AQ5" s="21"/>
      <c r="AR5" s="19"/>
      <c r="AS5" s="19"/>
      <c r="AT5" s="19"/>
      <c r="AU5" s="19"/>
      <c r="AV5" s="19"/>
      <c r="AW5" s="19"/>
      <c r="AX5" s="19"/>
    </row>
    <row r="6" spans="1:50">
      <c r="A6" s="1"/>
      <c r="B6" s="1" t="s">
        <v>75</v>
      </c>
      <c r="C6" s="116">
        <v>6816.4290152190706</v>
      </c>
      <c r="D6" s="116">
        <v>7069.9259238908098</v>
      </c>
      <c r="E6" s="116">
        <v>7315.37662196152</v>
      </c>
      <c r="F6" s="116">
        <v>7655.96322738046</v>
      </c>
      <c r="G6" s="85">
        <v>7742</v>
      </c>
      <c r="H6" s="85">
        <v>7791</v>
      </c>
      <c r="I6" s="85">
        <v>7812</v>
      </c>
      <c r="J6" s="85">
        <v>7970</v>
      </c>
      <c r="K6" s="85">
        <v>7645</v>
      </c>
      <c r="L6" s="85">
        <v>7723</v>
      </c>
      <c r="M6" s="85">
        <v>7596</v>
      </c>
      <c r="N6" s="85">
        <v>7074</v>
      </c>
      <c r="O6" s="85">
        <v>6874</v>
      </c>
      <c r="P6" s="85">
        <v>6993</v>
      </c>
      <c r="Q6" s="85">
        <v>6963</v>
      </c>
      <c r="R6" s="85">
        <v>6826</v>
      </c>
      <c r="S6" s="85">
        <v>6837</v>
      </c>
      <c r="T6" s="85">
        <v>6655</v>
      </c>
      <c r="U6" s="85">
        <v>6547</v>
      </c>
      <c r="V6" s="85">
        <v>6379</v>
      </c>
      <c r="W6" s="85">
        <f>Balansräkningar!H6</f>
        <v>6504</v>
      </c>
      <c r="X6" s="85">
        <v>6492</v>
      </c>
      <c r="Y6" s="85">
        <v>7216</v>
      </c>
      <c r="Z6" s="85">
        <v>7347</v>
      </c>
      <c r="AA6" s="85">
        <f>Balansräkningar!I6</f>
        <v>7122</v>
      </c>
      <c r="AB6" s="85">
        <v>7241</v>
      </c>
      <c r="AC6" s="85">
        <v>7199</v>
      </c>
      <c r="AD6" s="85">
        <v>7242</v>
      </c>
      <c r="AE6" s="83">
        <f>Balansräkningar!J6</f>
        <v>7449</v>
      </c>
      <c r="AF6" s="85">
        <v>7574</v>
      </c>
      <c r="AG6" s="85">
        <v>7821</v>
      </c>
      <c r="AH6" s="83">
        <v>7628.1884347135401</v>
      </c>
      <c r="AI6" s="83">
        <v>7938</v>
      </c>
      <c r="AJ6" s="83">
        <v>7614</v>
      </c>
      <c r="AK6" s="83">
        <v>7469</v>
      </c>
      <c r="AL6" s="83">
        <v>7227</v>
      </c>
      <c r="AM6" s="83">
        <v>7018</v>
      </c>
      <c r="AN6" s="83">
        <v>6543</v>
      </c>
      <c r="AO6" s="83">
        <v>6383</v>
      </c>
      <c r="AP6" s="83">
        <v>5942</v>
      </c>
      <c r="AQ6" s="83">
        <v>5906</v>
      </c>
      <c r="AR6" s="85">
        <v>5908</v>
      </c>
      <c r="AS6" s="85">
        <v>6124</v>
      </c>
      <c r="AT6" s="85">
        <v>6069</v>
      </c>
      <c r="AU6" s="85">
        <v>6303</v>
      </c>
      <c r="AV6" s="85">
        <v>6482</v>
      </c>
      <c r="AW6" s="85">
        <v>6815</v>
      </c>
      <c r="AX6" s="85">
        <v>6954</v>
      </c>
    </row>
    <row r="7" spans="1:50">
      <c r="A7" s="1"/>
      <c r="B7" s="1" t="s">
        <v>150</v>
      </c>
      <c r="C7" s="116">
        <v>3929.6860865674803</v>
      </c>
      <c r="D7" s="116">
        <v>4071.9194407157402</v>
      </c>
      <c r="E7" s="116">
        <v>4242.5311245648099</v>
      </c>
      <c r="F7" s="116">
        <v>4493.4397218425001</v>
      </c>
      <c r="G7" s="85">
        <v>4616</v>
      </c>
      <c r="H7" s="85">
        <v>4793</v>
      </c>
      <c r="I7" s="85">
        <v>4531</v>
      </c>
      <c r="J7" s="85">
        <v>4645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3"/>
      <c r="AF7" s="85"/>
      <c r="AG7" s="85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5"/>
      <c r="AS7" s="85"/>
      <c r="AT7" s="85"/>
      <c r="AU7" s="85"/>
      <c r="AV7" s="85"/>
      <c r="AW7" s="85"/>
      <c r="AX7" s="85"/>
    </row>
    <row r="8" spans="1:50">
      <c r="A8" s="1"/>
      <c r="B8" s="1" t="s">
        <v>9</v>
      </c>
      <c r="C8" s="116">
        <v>3712.629391808</v>
      </c>
      <c r="D8" s="116">
        <v>3811.1235970419998</v>
      </c>
      <c r="E8" s="116">
        <v>3839.4421806339997</v>
      </c>
      <c r="F8" s="116">
        <v>4030.19999074</v>
      </c>
      <c r="G8" s="85">
        <v>4057</v>
      </c>
      <c r="H8" s="85">
        <v>4576</v>
      </c>
      <c r="I8" s="85">
        <v>4514</v>
      </c>
      <c r="J8" s="85">
        <v>4521</v>
      </c>
      <c r="K8" s="85">
        <v>4324</v>
      </c>
      <c r="L8" s="85">
        <v>4444</v>
      </c>
      <c r="M8" s="85">
        <v>4902</v>
      </c>
      <c r="N8" s="85">
        <v>4786</v>
      </c>
      <c r="O8" s="85">
        <v>4554</v>
      </c>
      <c r="P8" s="85">
        <v>5103</v>
      </c>
      <c r="Q8" s="85">
        <v>5126</v>
      </c>
      <c r="R8" s="85">
        <v>5226</v>
      </c>
      <c r="S8" s="85">
        <v>5270</v>
      </c>
      <c r="T8" s="85">
        <v>5243</v>
      </c>
      <c r="U8" s="85">
        <v>5216</v>
      </c>
      <c r="V8" s="85">
        <v>5150</v>
      </c>
      <c r="W8" s="85">
        <f>Balansräkningar!H8</f>
        <v>5256</v>
      </c>
      <c r="X8" s="85">
        <v>5367</v>
      </c>
      <c r="Y8" s="85">
        <v>5433</v>
      </c>
      <c r="Z8" s="85">
        <v>5494</v>
      </c>
      <c r="AA8" s="85">
        <f>Balansräkningar!I8</f>
        <v>5276</v>
      </c>
      <c r="AB8" s="85">
        <v>5226</v>
      </c>
      <c r="AC8" s="85">
        <v>5069</v>
      </c>
      <c r="AD8" s="85">
        <v>4907</v>
      </c>
      <c r="AE8" s="83">
        <f>Balansräkningar!J8</f>
        <v>4849</v>
      </c>
      <c r="AF8" s="85">
        <v>4833</v>
      </c>
      <c r="AG8" s="85">
        <v>4812</v>
      </c>
      <c r="AH8" s="83">
        <v>4687</v>
      </c>
      <c r="AI8" s="83">
        <v>4882</v>
      </c>
      <c r="AJ8" s="83">
        <v>4855</v>
      </c>
      <c r="AK8" s="83">
        <v>5009</v>
      </c>
      <c r="AL8" s="83">
        <v>4996</v>
      </c>
      <c r="AM8" s="83">
        <v>5012</v>
      </c>
      <c r="AN8" s="83">
        <v>4260</v>
      </c>
      <c r="AO8" s="83">
        <v>4165</v>
      </c>
      <c r="AP8" s="83">
        <v>4008</v>
      </c>
      <c r="AQ8" s="83">
        <v>3917</v>
      </c>
      <c r="AR8" s="85">
        <v>3946</v>
      </c>
      <c r="AS8" s="85">
        <v>4306</v>
      </c>
      <c r="AT8" s="85">
        <v>4235</v>
      </c>
      <c r="AU8" s="85">
        <v>4363</v>
      </c>
      <c r="AV8" s="85">
        <v>4511</v>
      </c>
      <c r="AW8" s="85">
        <v>4784</v>
      </c>
      <c r="AX8" s="85">
        <v>4690</v>
      </c>
    </row>
    <row r="9" spans="1:50">
      <c r="A9" s="1"/>
      <c r="B9" s="1" t="s">
        <v>76</v>
      </c>
      <c r="C9" s="116">
        <v>770.9751655</v>
      </c>
      <c r="D9" s="116">
        <v>751.4333249</v>
      </c>
      <c r="E9" s="116">
        <v>771.65947132000008</v>
      </c>
      <c r="F9" s="116">
        <v>846.36863779999999</v>
      </c>
      <c r="G9" s="85">
        <v>865</v>
      </c>
      <c r="H9" s="85">
        <v>949</v>
      </c>
      <c r="I9" s="85">
        <v>963</v>
      </c>
      <c r="J9" s="85">
        <v>989</v>
      </c>
      <c r="K9" s="85">
        <v>975</v>
      </c>
      <c r="L9" s="85">
        <v>1026</v>
      </c>
      <c r="M9" s="85">
        <v>1026</v>
      </c>
      <c r="N9" s="85">
        <v>996</v>
      </c>
      <c r="O9" s="85">
        <v>962</v>
      </c>
      <c r="P9" s="85">
        <v>1022</v>
      </c>
      <c r="Q9" s="85">
        <v>1059</v>
      </c>
      <c r="R9" s="85">
        <v>1055</v>
      </c>
      <c r="S9" s="85">
        <v>1034</v>
      </c>
      <c r="T9" s="85">
        <v>913</v>
      </c>
      <c r="U9" s="85">
        <v>858</v>
      </c>
      <c r="V9" s="85">
        <v>784</v>
      </c>
      <c r="W9" s="85">
        <f>Balansräkningar!H9</f>
        <v>754</v>
      </c>
      <c r="X9" s="85">
        <v>631</v>
      </c>
      <c r="Y9" s="85">
        <v>530</v>
      </c>
      <c r="Z9" s="85">
        <v>482</v>
      </c>
      <c r="AA9" s="85">
        <f>Balansräkningar!I9</f>
        <v>464</v>
      </c>
      <c r="AB9" s="85">
        <v>457</v>
      </c>
      <c r="AC9" s="85">
        <v>408</v>
      </c>
      <c r="AD9" s="85">
        <v>369</v>
      </c>
      <c r="AE9" s="83">
        <f>Balansräkningar!J9</f>
        <v>346</v>
      </c>
      <c r="AF9" s="85">
        <v>323</v>
      </c>
      <c r="AG9" s="85">
        <v>233</v>
      </c>
      <c r="AH9" s="83">
        <v>216.87520921540002</v>
      </c>
      <c r="AI9" s="83">
        <v>186</v>
      </c>
      <c r="AJ9" s="83">
        <v>140</v>
      </c>
      <c r="AK9" s="83">
        <v>140</v>
      </c>
      <c r="AL9" s="83">
        <v>151</v>
      </c>
      <c r="AM9" s="83">
        <v>159</v>
      </c>
      <c r="AN9" s="83">
        <v>162</v>
      </c>
      <c r="AO9" s="83">
        <v>516</v>
      </c>
      <c r="AP9" s="83">
        <v>391</v>
      </c>
      <c r="AQ9" s="83">
        <v>354</v>
      </c>
      <c r="AR9" s="85">
        <v>151</v>
      </c>
      <c r="AS9" s="85">
        <v>174</v>
      </c>
      <c r="AT9" s="85">
        <v>183</v>
      </c>
      <c r="AU9" s="85">
        <v>209</v>
      </c>
      <c r="AV9" s="85">
        <v>205</v>
      </c>
      <c r="AW9" s="85">
        <v>228</v>
      </c>
      <c r="AX9" s="85">
        <v>235</v>
      </c>
    </row>
    <row r="10" spans="1:50">
      <c r="A10" s="1"/>
      <c r="B10" s="1" t="s">
        <v>77</v>
      </c>
      <c r="C10" s="116">
        <v>1688.7579309578</v>
      </c>
      <c r="D10" s="116">
        <v>2658.98640628762</v>
      </c>
      <c r="E10" s="116">
        <v>3250.6368389897902</v>
      </c>
      <c r="F10" s="116">
        <v>3355.53926032358</v>
      </c>
      <c r="G10" s="85">
        <v>3442</v>
      </c>
      <c r="H10" s="85">
        <v>3241</v>
      </c>
      <c r="I10" s="85">
        <v>3145</v>
      </c>
      <c r="J10" s="85">
        <v>3238</v>
      </c>
      <c r="K10" s="85">
        <v>3288</v>
      </c>
      <c r="L10" s="85">
        <v>3308</v>
      </c>
      <c r="M10" s="85">
        <v>3586</v>
      </c>
      <c r="N10" s="85">
        <v>3162</v>
      </c>
      <c r="O10" s="85">
        <v>3314</v>
      </c>
      <c r="P10" s="85">
        <v>3695</v>
      </c>
      <c r="Q10" s="85">
        <v>3773</v>
      </c>
      <c r="R10" s="85">
        <v>3854</v>
      </c>
      <c r="S10" s="85">
        <v>4160</v>
      </c>
      <c r="T10" s="85">
        <v>3429</v>
      </c>
      <c r="U10" s="85">
        <v>2867</v>
      </c>
      <c r="V10" s="85">
        <v>2656</v>
      </c>
      <c r="W10" s="85">
        <f>Balansräkningar!H10</f>
        <v>2852</v>
      </c>
      <c r="X10" s="85">
        <v>3136</v>
      </c>
      <c r="Y10" s="85">
        <v>3037</v>
      </c>
      <c r="Z10" s="85">
        <v>2804</v>
      </c>
      <c r="AA10" s="85">
        <f>Balansräkningar!I10</f>
        <v>2618</v>
      </c>
      <c r="AB10" s="85">
        <v>3200</v>
      </c>
      <c r="AC10" s="85">
        <v>2949</v>
      </c>
      <c r="AD10" s="85">
        <v>2874</v>
      </c>
      <c r="AE10" s="83">
        <f>Balansräkningar!J10</f>
        <v>2734</v>
      </c>
      <c r="AF10" s="85">
        <v>2509</v>
      </c>
      <c r="AG10" s="85">
        <v>2399</v>
      </c>
      <c r="AH10" s="83">
        <v>1887</v>
      </c>
      <c r="AI10" s="83">
        <v>2417</v>
      </c>
      <c r="AJ10" s="83">
        <v>2498</v>
      </c>
      <c r="AK10" s="83">
        <v>2838</v>
      </c>
      <c r="AL10" s="83">
        <v>2739</v>
      </c>
      <c r="AM10" s="83">
        <v>2526</v>
      </c>
      <c r="AN10" s="83">
        <v>2343</v>
      </c>
      <c r="AO10" s="83">
        <v>2019</v>
      </c>
      <c r="AP10" s="83">
        <v>1894</v>
      </c>
      <c r="AQ10" s="83">
        <v>1775</v>
      </c>
      <c r="AR10" s="85">
        <v>2600</v>
      </c>
      <c r="AS10" s="85">
        <v>2623</v>
      </c>
      <c r="AT10" s="85">
        <v>2375</v>
      </c>
      <c r="AU10" s="85">
        <v>2541</v>
      </c>
      <c r="AV10" s="85">
        <v>2586</v>
      </c>
      <c r="AW10" s="85">
        <v>2687</v>
      </c>
      <c r="AX10" s="85">
        <v>2494</v>
      </c>
    </row>
    <row r="11" spans="1:50">
      <c r="A11" s="1"/>
      <c r="B11" s="1" t="s">
        <v>78</v>
      </c>
      <c r="C11" s="116">
        <v>1931.34219780739</v>
      </c>
      <c r="D11" s="116">
        <v>1798.4191586983598</v>
      </c>
      <c r="E11" s="116">
        <v>2662.2980306101699</v>
      </c>
      <c r="F11" s="116">
        <v>3118.71723079817</v>
      </c>
      <c r="G11" s="85">
        <v>2528</v>
      </c>
      <c r="H11" s="85">
        <v>1940</v>
      </c>
      <c r="I11" s="85">
        <v>1827</v>
      </c>
      <c r="J11" s="85">
        <v>2760</v>
      </c>
      <c r="K11" s="85">
        <v>2345</v>
      </c>
      <c r="L11" s="85">
        <v>2716</v>
      </c>
      <c r="M11" s="85">
        <v>2575</v>
      </c>
      <c r="N11" s="85">
        <v>2483</v>
      </c>
      <c r="O11" s="85">
        <v>2276</v>
      </c>
      <c r="P11" s="85">
        <v>842</v>
      </c>
      <c r="Q11" s="85">
        <v>704</v>
      </c>
      <c r="R11" s="85">
        <v>1058</v>
      </c>
      <c r="S11" s="85">
        <v>1016</v>
      </c>
      <c r="T11" s="85">
        <v>1004</v>
      </c>
      <c r="U11" s="85">
        <v>932</v>
      </c>
      <c r="V11" s="85">
        <v>1129</v>
      </c>
      <c r="W11" s="85">
        <f>Balansräkningar!H11</f>
        <v>1357</v>
      </c>
      <c r="X11" s="85">
        <v>1337</v>
      </c>
      <c r="Y11" s="85">
        <v>1327</v>
      </c>
      <c r="Z11" s="85">
        <v>1271</v>
      </c>
      <c r="AA11" s="85">
        <f>Balansräkningar!I11</f>
        <v>1302</v>
      </c>
      <c r="AB11" s="85">
        <v>1547</v>
      </c>
      <c r="AC11" s="85">
        <v>1532</v>
      </c>
      <c r="AD11" s="85">
        <v>1400</v>
      </c>
      <c r="AE11" s="83">
        <f>Balansräkningar!J11</f>
        <v>1892</v>
      </c>
      <c r="AF11" s="85">
        <v>2290</v>
      </c>
      <c r="AG11" s="85">
        <v>2485</v>
      </c>
      <c r="AH11" s="83">
        <v>2012.0114250474101</v>
      </c>
      <c r="AI11" s="83">
        <v>1842</v>
      </c>
      <c r="AJ11" s="83">
        <v>2271</v>
      </c>
      <c r="AK11" s="83">
        <v>2276</v>
      </c>
      <c r="AL11" s="83">
        <v>2258</v>
      </c>
      <c r="AM11" s="83">
        <v>2108</v>
      </c>
      <c r="AN11" s="83">
        <v>2153</v>
      </c>
      <c r="AO11" s="83">
        <v>2185</v>
      </c>
      <c r="AP11" s="83">
        <v>2180</v>
      </c>
      <c r="AQ11" s="83">
        <v>2122</v>
      </c>
      <c r="AR11" s="85">
        <v>2248</v>
      </c>
      <c r="AS11" s="85">
        <v>1470</v>
      </c>
      <c r="AT11" s="85">
        <v>1516</v>
      </c>
      <c r="AU11" s="85">
        <v>1042</v>
      </c>
      <c r="AV11" s="85">
        <v>1061</v>
      </c>
      <c r="AW11" s="85">
        <v>567</v>
      </c>
      <c r="AX11" s="85">
        <v>366</v>
      </c>
    </row>
    <row r="12" spans="1:50">
      <c r="A12" s="1"/>
      <c r="B12" s="1" t="s">
        <v>79</v>
      </c>
      <c r="C12" s="116">
        <v>1802.7612299777702</v>
      </c>
      <c r="D12" s="116">
        <v>1629.0655411515099</v>
      </c>
      <c r="E12" s="116">
        <v>1425.2496216558102</v>
      </c>
      <c r="F12" s="116">
        <v>1670.0235940604998</v>
      </c>
      <c r="G12" s="85">
        <v>1862</v>
      </c>
      <c r="H12" s="85">
        <v>2749</v>
      </c>
      <c r="I12" s="85">
        <v>2355</v>
      </c>
      <c r="J12" s="85">
        <v>2250</v>
      </c>
      <c r="K12" s="85">
        <v>1933</v>
      </c>
      <c r="L12" s="85">
        <v>1685</v>
      </c>
      <c r="M12" s="85">
        <v>1966</v>
      </c>
      <c r="N12" s="85">
        <v>1990</v>
      </c>
      <c r="O12" s="85">
        <v>1757</v>
      </c>
      <c r="P12" s="85">
        <v>1882</v>
      </c>
      <c r="Q12" s="85">
        <v>1953</v>
      </c>
      <c r="R12" s="85">
        <v>1575</v>
      </c>
      <c r="S12" s="85">
        <v>1649</v>
      </c>
      <c r="T12" s="85">
        <v>2090</v>
      </c>
      <c r="U12" s="85">
        <v>1518</v>
      </c>
      <c r="V12" s="85">
        <v>1374</v>
      </c>
      <c r="W12" s="85">
        <f>Balansräkningar!H12</f>
        <v>1384</v>
      </c>
      <c r="X12" s="85">
        <v>1531</v>
      </c>
      <c r="Y12" s="85">
        <v>1237</v>
      </c>
      <c r="Z12" s="85">
        <v>1259</v>
      </c>
      <c r="AA12" s="85">
        <f>Balansräkningar!I12</f>
        <v>1225</v>
      </c>
      <c r="AB12" s="85">
        <v>1107</v>
      </c>
      <c r="AC12" s="85">
        <v>1009</v>
      </c>
      <c r="AD12" s="85">
        <v>1023</v>
      </c>
      <c r="AE12" s="83">
        <f>Balansräkningar!J12</f>
        <v>1059</v>
      </c>
      <c r="AF12" s="85">
        <v>1098</v>
      </c>
      <c r="AG12" s="85">
        <v>1142</v>
      </c>
      <c r="AH12" s="83">
        <v>1145.0546831591598</v>
      </c>
      <c r="AI12" s="83">
        <v>1255</v>
      </c>
      <c r="AJ12" s="83">
        <v>1610</v>
      </c>
      <c r="AK12" s="83">
        <v>1600</v>
      </c>
      <c r="AL12" s="83">
        <v>1467</v>
      </c>
      <c r="AM12" s="83">
        <v>1671</v>
      </c>
      <c r="AN12" s="83">
        <v>1683</v>
      </c>
      <c r="AO12" s="83">
        <v>1565</v>
      </c>
      <c r="AP12" s="83">
        <v>1511</v>
      </c>
      <c r="AQ12" s="83">
        <v>1472</v>
      </c>
      <c r="AR12" s="85">
        <v>1382</v>
      </c>
      <c r="AS12" s="85">
        <v>1459</v>
      </c>
      <c r="AT12" s="85">
        <v>1371</v>
      </c>
      <c r="AU12" s="85">
        <v>1556</v>
      </c>
      <c r="AV12" s="85">
        <v>2002</v>
      </c>
      <c r="AW12" s="85">
        <v>1844</v>
      </c>
      <c r="AX12" s="85">
        <v>1906</v>
      </c>
    </row>
    <row r="13" spans="1:50" ht="24" customHeight="1">
      <c r="A13" s="22"/>
      <c r="B13" s="23" t="s">
        <v>80</v>
      </c>
      <c r="C13" s="117">
        <v>20652.5811165423</v>
      </c>
      <c r="D13" s="125">
        <v>21790.875045815301</v>
      </c>
      <c r="E13" s="125">
        <v>23507.145214461103</v>
      </c>
      <c r="F13" s="125">
        <v>25170.2962732786</v>
      </c>
      <c r="G13" s="118">
        <v>25112</v>
      </c>
      <c r="H13" s="114">
        <v>26039</v>
      </c>
      <c r="I13" s="114">
        <v>25147</v>
      </c>
      <c r="J13" s="114">
        <v>26373</v>
      </c>
      <c r="K13" s="118">
        <v>20510</v>
      </c>
      <c r="L13" s="114">
        <v>20902</v>
      </c>
      <c r="M13" s="114">
        <v>21651</v>
      </c>
      <c r="N13" s="114">
        <v>20491</v>
      </c>
      <c r="O13" s="118">
        <v>19737</v>
      </c>
      <c r="P13" s="114">
        <v>19537</v>
      </c>
      <c r="Q13" s="114">
        <v>19578</v>
      </c>
      <c r="R13" s="114">
        <v>19594</v>
      </c>
      <c r="S13" s="114">
        <v>19966</v>
      </c>
      <c r="T13" s="114">
        <v>19334</v>
      </c>
      <c r="U13" s="114">
        <v>17938</v>
      </c>
      <c r="V13" s="114">
        <v>17472</v>
      </c>
      <c r="W13" s="114">
        <f>Balansräkningar!H13</f>
        <v>18107</v>
      </c>
      <c r="X13" s="114">
        <v>18944</v>
      </c>
      <c r="Y13" s="114">
        <v>18780</v>
      </c>
      <c r="Z13" s="114">
        <v>18657</v>
      </c>
      <c r="AA13" s="114">
        <f>Balansräkningar!I13</f>
        <v>18007</v>
      </c>
      <c r="AB13" s="114">
        <v>18778</v>
      </c>
      <c r="AC13" s="114">
        <v>18166</v>
      </c>
      <c r="AD13" s="114">
        <v>17815</v>
      </c>
      <c r="AE13" s="119">
        <f>Balansräkningar!J13</f>
        <v>18329</v>
      </c>
      <c r="AF13" s="119">
        <v>18627</v>
      </c>
      <c r="AG13" s="119">
        <v>18892</v>
      </c>
      <c r="AH13" s="119">
        <v>17576</v>
      </c>
      <c r="AI13" s="119">
        <v>18520</v>
      </c>
      <c r="AJ13" s="119">
        <v>18988</v>
      </c>
      <c r="AK13" s="119">
        <v>19332</v>
      </c>
      <c r="AL13" s="119">
        <v>18838</v>
      </c>
      <c r="AM13" s="119">
        <v>18494</v>
      </c>
      <c r="AN13" s="119">
        <v>17144</v>
      </c>
      <c r="AO13" s="119">
        <v>16833</v>
      </c>
      <c r="AP13" s="119">
        <v>15925</v>
      </c>
      <c r="AQ13" s="119">
        <v>15546</v>
      </c>
      <c r="AR13" s="87">
        <v>16236</v>
      </c>
      <c r="AS13" s="87">
        <v>16159</v>
      </c>
      <c r="AT13" s="87">
        <v>15752</v>
      </c>
      <c r="AU13" s="87">
        <v>16012</v>
      </c>
      <c r="AV13" s="87">
        <v>16847</v>
      </c>
      <c r="AW13" s="87">
        <v>16929</v>
      </c>
      <c r="AX13" s="87">
        <v>16649</v>
      </c>
    </row>
    <row r="14" spans="1:50" ht="24" customHeight="1">
      <c r="A14" s="19"/>
      <c r="B14" s="19" t="s">
        <v>81</v>
      </c>
      <c r="C14" s="120"/>
      <c r="D14" s="120"/>
      <c r="E14" s="120"/>
      <c r="F14" s="120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90"/>
      <c r="AE14" s="121"/>
      <c r="AF14" s="84"/>
      <c r="AG14" s="84"/>
      <c r="AH14" s="121"/>
      <c r="AI14" s="122"/>
      <c r="AJ14" s="122"/>
      <c r="AK14" s="122"/>
      <c r="AL14" s="122"/>
      <c r="AM14" s="122"/>
      <c r="AN14" s="122"/>
      <c r="AO14" s="122"/>
      <c r="AP14" s="122"/>
      <c r="AQ14" s="122"/>
      <c r="AR14" s="84"/>
      <c r="AS14" s="84"/>
      <c r="AT14" s="84"/>
      <c r="AU14" s="84"/>
      <c r="AV14" s="84"/>
      <c r="AW14" s="84"/>
      <c r="AX14" s="84"/>
    </row>
    <row r="15" spans="1:50">
      <c r="A15" s="1"/>
      <c r="B15" s="1" t="s">
        <v>82</v>
      </c>
      <c r="C15" s="116">
        <v>44947.715518035402</v>
      </c>
      <c r="D15" s="116">
        <v>46589.1125475601</v>
      </c>
      <c r="E15" s="116">
        <v>46071.568567485498</v>
      </c>
      <c r="F15" s="116">
        <v>47916.564905030493</v>
      </c>
      <c r="G15" s="85">
        <v>46373</v>
      </c>
      <c r="H15" s="85">
        <v>49001</v>
      </c>
      <c r="I15" s="85">
        <v>46463</v>
      </c>
      <c r="J15" s="85">
        <v>44734</v>
      </c>
      <c r="K15" s="85">
        <v>42391</v>
      </c>
      <c r="L15" s="85">
        <v>44547</v>
      </c>
      <c r="M15" s="85">
        <v>43620</v>
      </c>
      <c r="N15" s="85">
        <v>42385</v>
      </c>
      <c r="O15" s="85">
        <v>39010</v>
      </c>
      <c r="P15" s="85">
        <v>38119</v>
      </c>
      <c r="Q15" s="85">
        <v>36496</v>
      </c>
      <c r="R15" s="85">
        <v>34982</v>
      </c>
      <c r="S15" s="85">
        <v>33678</v>
      </c>
      <c r="T15" s="85">
        <v>30955</v>
      </c>
      <c r="U15" s="85">
        <v>28922</v>
      </c>
      <c r="V15" s="85">
        <v>28751</v>
      </c>
      <c r="W15" s="85">
        <f>Balansräkningar!H15</f>
        <v>27020</v>
      </c>
      <c r="X15" s="85">
        <v>28633</v>
      </c>
      <c r="Y15" s="85">
        <v>26811</v>
      </c>
      <c r="Z15" s="85">
        <v>27191</v>
      </c>
      <c r="AA15" s="85">
        <f>Balansräkningar!I15</f>
        <v>26115</v>
      </c>
      <c r="AB15" s="85">
        <v>25892</v>
      </c>
      <c r="AC15" s="85">
        <v>26558</v>
      </c>
      <c r="AD15" s="85">
        <v>26235</v>
      </c>
      <c r="AE15" s="83">
        <f>Balansräkningar!J15</f>
        <v>25757</v>
      </c>
      <c r="AF15" s="85">
        <v>26057</v>
      </c>
      <c r="AG15" s="85">
        <v>27468</v>
      </c>
      <c r="AH15" s="83">
        <v>26218</v>
      </c>
      <c r="AI15" s="83">
        <v>26904</v>
      </c>
      <c r="AJ15" s="83">
        <v>25610</v>
      </c>
      <c r="AK15" s="83">
        <v>25748</v>
      </c>
      <c r="AL15" s="83">
        <v>24674</v>
      </c>
      <c r="AM15" s="83">
        <v>23411</v>
      </c>
      <c r="AN15" s="83">
        <v>24119</v>
      </c>
      <c r="AO15" s="83">
        <v>22606</v>
      </c>
      <c r="AP15" s="83">
        <v>22029</v>
      </c>
      <c r="AQ15" s="83">
        <v>20407</v>
      </c>
      <c r="AR15" s="85">
        <v>21852</v>
      </c>
      <c r="AS15" s="85">
        <v>21635</v>
      </c>
      <c r="AT15" s="85">
        <v>21407</v>
      </c>
      <c r="AU15" s="85">
        <v>22970</v>
      </c>
      <c r="AV15" s="85">
        <v>22441</v>
      </c>
      <c r="AW15" s="85">
        <v>23628</v>
      </c>
      <c r="AX15" s="85">
        <v>25097</v>
      </c>
    </row>
    <row r="16" spans="1:50">
      <c r="A16" s="1"/>
      <c r="B16" s="1" t="s">
        <v>151</v>
      </c>
      <c r="C16" s="116">
        <v>2980.49013814</v>
      </c>
      <c r="D16" s="116">
        <v>3725.9524905100002</v>
      </c>
      <c r="E16" s="116">
        <v>3921.4440567600004</v>
      </c>
      <c r="F16" s="116">
        <v>4174.7544207999999</v>
      </c>
      <c r="G16" s="85">
        <v>3980</v>
      </c>
      <c r="H16" s="85">
        <v>4198</v>
      </c>
      <c r="I16" s="85">
        <v>4143</v>
      </c>
      <c r="J16" s="85">
        <v>4154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3"/>
      <c r="AF16" s="85"/>
      <c r="AG16" s="85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5"/>
      <c r="AS16" s="85"/>
      <c r="AT16" s="85"/>
      <c r="AU16" s="85"/>
      <c r="AV16" s="85"/>
      <c r="AW16" s="85"/>
      <c r="AX16" s="85"/>
    </row>
    <row r="17" spans="1:50">
      <c r="A17" s="1"/>
      <c r="B17" s="1" t="s">
        <v>83</v>
      </c>
      <c r="C17" s="116">
        <v>1100.1183877025799</v>
      </c>
      <c r="D17" s="116">
        <v>1059.80206562276</v>
      </c>
      <c r="E17" s="116">
        <v>1071.5371436088801</v>
      </c>
      <c r="F17" s="116">
        <v>1138.6589991392</v>
      </c>
      <c r="G17" s="85">
        <v>1128</v>
      </c>
      <c r="H17" s="85">
        <v>1143</v>
      </c>
      <c r="I17" s="85">
        <v>1212</v>
      </c>
      <c r="J17" s="85">
        <v>1334</v>
      </c>
      <c r="K17" s="85">
        <v>1256</v>
      </c>
      <c r="L17" s="85">
        <v>1215</v>
      </c>
      <c r="M17" s="85">
        <v>1257</v>
      </c>
      <c r="N17" s="85">
        <v>1216</v>
      </c>
      <c r="O17" s="85">
        <v>1058</v>
      </c>
      <c r="P17" s="85">
        <v>1094</v>
      </c>
      <c r="Q17" s="85">
        <v>1169</v>
      </c>
      <c r="R17" s="85">
        <v>1138</v>
      </c>
      <c r="S17" s="85">
        <v>1042</v>
      </c>
      <c r="T17" s="85">
        <v>996</v>
      </c>
      <c r="U17" s="85">
        <v>1219</v>
      </c>
      <c r="V17" s="85">
        <v>1106</v>
      </c>
      <c r="W17" s="85">
        <f>Balansräkningar!H17</f>
        <v>944</v>
      </c>
      <c r="X17" s="85">
        <v>940</v>
      </c>
      <c r="Y17" s="85">
        <v>1118</v>
      </c>
      <c r="Z17" s="85">
        <v>1051</v>
      </c>
      <c r="AA17" s="85">
        <f>Balansräkningar!I17</f>
        <v>1017</v>
      </c>
      <c r="AB17" s="85">
        <v>1002</v>
      </c>
      <c r="AC17" s="85">
        <v>1133</v>
      </c>
      <c r="AD17" s="85">
        <v>1074</v>
      </c>
      <c r="AE17" s="83">
        <f>Balansräkningar!J17</f>
        <v>944</v>
      </c>
      <c r="AF17" s="85">
        <v>961</v>
      </c>
      <c r="AG17" s="85">
        <v>1220</v>
      </c>
      <c r="AH17" s="83">
        <v>1105.10014092291</v>
      </c>
      <c r="AI17" s="83">
        <v>1079</v>
      </c>
      <c r="AJ17" s="83">
        <v>1074</v>
      </c>
      <c r="AK17" s="83">
        <v>1215</v>
      </c>
      <c r="AL17" s="83">
        <v>1109</v>
      </c>
      <c r="AM17" s="83">
        <v>1014</v>
      </c>
      <c r="AN17" s="83">
        <v>1000</v>
      </c>
      <c r="AO17" s="83">
        <v>1033</v>
      </c>
      <c r="AP17" s="83">
        <v>977</v>
      </c>
      <c r="AQ17" s="83">
        <v>926</v>
      </c>
      <c r="AR17" s="85">
        <v>851</v>
      </c>
      <c r="AS17" s="85">
        <v>936</v>
      </c>
      <c r="AT17" s="85">
        <v>890</v>
      </c>
      <c r="AU17" s="85">
        <v>835</v>
      </c>
      <c r="AV17" s="85">
        <v>912</v>
      </c>
      <c r="AW17" s="85">
        <v>1261</v>
      </c>
      <c r="AX17" s="85">
        <v>1052</v>
      </c>
    </row>
    <row r="18" spans="1:50">
      <c r="A18" s="1"/>
      <c r="B18" s="1" t="s">
        <v>84</v>
      </c>
      <c r="C18" s="116">
        <v>8492.0013522026911</v>
      </c>
      <c r="D18" s="116">
        <v>5971.9272189999992</v>
      </c>
      <c r="E18" s="116">
        <v>6286.3725333000002</v>
      </c>
      <c r="F18" s="116">
        <v>5675.8121082629996</v>
      </c>
      <c r="G18" s="85">
        <v>6899</v>
      </c>
      <c r="H18" s="85">
        <v>5701</v>
      </c>
      <c r="I18" s="85">
        <v>6267</v>
      </c>
      <c r="J18" s="85">
        <v>6827</v>
      </c>
      <c r="K18" s="85">
        <v>7117</v>
      </c>
      <c r="L18" s="85">
        <v>7024</v>
      </c>
      <c r="M18" s="85">
        <v>7371</v>
      </c>
      <c r="N18" s="85">
        <v>6539</v>
      </c>
      <c r="O18" s="85">
        <v>6671</v>
      </c>
      <c r="P18" s="85">
        <v>6737</v>
      </c>
      <c r="Q18" s="85">
        <v>8042</v>
      </c>
      <c r="R18" s="85">
        <v>8728</v>
      </c>
      <c r="S18" s="85">
        <v>10095</v>
      </c>
      <c r="T18" s="85">
        <v>8926</v>
      </c>
      <c r="U18" s="85">
        <v>7637</v>
      </c>
      <c r="V18" s="85">
        <v>7290</v>
      </c>
      <c r="W18" s="85">
        <f>Balansräkningar!H18</f>
        <v>7496</v>
      </c>
      <c r="X18" s="85">
        <v>7579</v>
      </c>
      <c r="Y18" s="85">
        <v>6725</v>
      </c>
      <c r="Z18" s="85">
        <v>6996</v>
      </c>
      <c r="AA18" s="85">
        <f>Balansräkningar!I18</f>
        <v>5839</v>
      </c>
      <c r="AB18" s="85">
        <v>6166</v>
      </c>
      <c r="AC18" s="85">
        <v>5746</v>
      </c>
      <c r="AD18" s="85">
        <v>5645</v>
      </c>
      <c r="AE18" s="83">
        <f>Balansräkningar!J18</f>
        <v>5955</v>
      </c>
      <c r="AF18" s="85">
        <v>5687</v>
      </c>
      <c r="AG18" s="85">
        <v>5500</v>
      </c>
      <c r="AH18" s="83">
        <v>5876.0168875933996</v>
      </c>
      <c r="AI18" s="83">
        <v>5838</v>
      </c>
      <c r="AJ18" s="83">
        <v>5912</v>
      </c>
      <c r="AK18" s="83">
        <v>6412</v>
      </c>
      <c r="AL18" s="83">
        <v>6259</v>
      </c>
      <c r="AM18" s="83">
        <v>6361</v>
      </c>
      <c r="AN18" s="83">
        <v>6746</v>
      </c>
      <c r="AO18" s="83">
        <v>6265</v>
      </c>
      <c r="AP18" s="83">
        <v>5941</v>
      </c>
      <c r="AQ18" s="83">
        <v>6321</v>
      </c>
      <c r="AR18" s="85">
        <v>6501</v>
      </c>
      <c r="AS18" s="85">
        <v>6824</v>
      </c>
      <c r="AT18" s="85">
        <v>6205</v>
      </c>
      <c r="AU18" s="85">
        <v>5593</v>
      </c>
      <c r="AV18" s="85">
        <v>5895</v>
      </c>
      <c r="AW18" s="85">
        <v>6090</v>
      </c>
      <c r="AX18" s="85">
        <v>6306</v>
      </c>
    </row>
    <row r="19" spans="1:50">
      <c r="A19" s="1"/>
      <c r="B19" s="1" t="s">
        <v>85</v>
      </c>
      <c r="C19" s="116">
        <v>949.9475582</v>
      </c>
      <c r="D19" s="116">
        <v>1096.534971</v>
      </c>
      <c r="E19" s="116">
        <v>875.43959329999996</v>
      </c>
      <c r="F19" s="116">
        <v>752.83667114383991</v>
      </c>
      <c r="G19" s="85">
        <v>670</v>
      </c>
      <c r="H19" s="85">
        <v>629</v>
      </c>
      <c r="I19" s="85">
        <v>451</v>
      </c>
      <c r="J19" s="85">
        <v>321</v>
      </c>
      <c r="K19" s="85">
        <v>396</v>
      </c>
      <c r="L19" s="85">
        <v>963</v>
      </c>
      <c r="M19" s="85">
        <v>919</v>
      </c>
      <c r="N19" s="85">
        <v>1182</v>
      </c>
      <c r="O19" s="85">
        <v>1188</v>
      </c>
      <c r="P19" s="85">
        <v>1393</v>
      </c>
      <c r="Q19" s="85">
        <v>1266</v>
      </c>
      <c r="R19" s="85">
        <v>1018</v>
      </c>
      <c r="S19" s="85">
        <v>784</v>
      </c>
      <c r="T19" s="85">
        <v>831</v>
      </c>
      <c r="U19" s="85">
        <v>765</v>
      </c>
      <c r="V19" s="85">
        <v>738</v>
      </c>
      <c r="W19" s="85">
        <f>Balansräkningar!H19</f>
        <v>691</v>
      </c>
      <c r="X19" s="85">
        <v>970</v>
      </c>
      <c r="Y19" s="85">
        <v>1041</v>
      </c>
      <c r="Z19" s="85">
        <v>1035</v>
      </c>
      <c r="AA19" s="85">
        <f>Balansräkningar!I19</f>
        <v>929</v>
      </c>
      <c r="AB19" s="85">
        <v>1060</v>
      </c>
      <c r="AC19" s="85">
        <v>930</v>
      </c>
      <c r="AD19" s="85">
        <v>1129</v>
      </c>
      <c r="AE19" s="83">
        <f>Balansräkningar!J19</f>
        <v>984</v>
      </c>
      <c r="AF19" s="85">
        <v>806</v>
      </c>
      <c r="AG19" s="85">
        <v>720</v>
      </c>
      <c r="AH19" s="83">
        <v>436</v>
      </c>
      <c r="AI19" s="83">
        <v>568</v>
      </c>
      <c r="AJ19" s="83">
        <v>689</v>
      </c>
      <c r="AK19" s="83">
        <v>1100</v>
      </c>
      <c r="AL19" s="83">
        <v>796</v>
      </c>
      <c r="AM19" s="83">
        <v>436</v>
      </c>
      <c r="AN19" s="83">
        <v>801</v>
      </c>
      <c r="AO19" s="83">
        <v>580</v>
      </c>
      <c r="AP19" s="83">
        <v>391</v>
      </c>
      <c r="AQ19" s="83">
        <v>506</v>
      </c>
      <c r="AR19" s="85">
        <v>452</v>
      </c>
      <c r="AS19" s="85">
        <v>520</v>
      </c>
      <c r="AT19" s="85">
        <v>494</v>
      </c>
      <c r="AU19" s="85">
        <v>534</v>
      </c>
      <c r="AV19" s="85">
        <v>590</v>
      </c>
      <c r="AW19" s="85">
        <v>814</v>
      </c>
      <c r="AX19" s="85">
        <v>675</v>
      </c>
    </row>
    <row r="20" spans="1:50">
      <c r="A20" s="1"/>
      <c r="B20" s="1" t="s">
        <v>141</v>
      </c>
      <c r="C20" s="116">
        <v>4599.4198046067895</v>
      </c>
      <c r="D20" s="116">
        <v>6005.94215917989</v>
      </c>
      <c r="E20" s="116">
        <v>6581.18973718487</v>
      </c>
      <c r="F20" s="116">
        <v>7253.7341777561996</v>
      </c>
      <c r="G20" s="85">
        <v>5898</v>
      </c>
      <c r="H20" s="85">
        <v>8013</v>
      </c>
      <c r="I20" s="85">
        <v>9100</v>
      </c>
      <c r="J20" s="85">
        <v>7541</v>
      </c>
      <c r="K20" s="85">
        <v>6661</v>
      </c>
      <c r="L20" s="85">
        <v>8975</v>
      </c>
      <c r="M20" s="85">
        <v>8798</v>
      </c>
      <c r="N20" s="85">
        <v>7750</v>
      </c>
      <c r="O20" s="85">
        <v>6997</v>
      </c>
      <c r="P20" s="85">
        <v>8877</v>
      </c>
      <c r="Q20" s="85">
        <v>7688</v>
      </c>
      <c r="R20" s="85">
        <v>8167</v>
      </c>
      <c r="S20" s="85">
        <v>5751</v>
      </c>
      <c r="T20" s="85">
        <v>6569</v>
      </c>
      <c r="U20" s="85">
        <v>6700</v>
      </c>
      <c r="V20" s="85">
        <v>6521</v>
      </c>
      <c r="W20" s="85">
        <f>Balansräkningar!H20</f>
        <v>5692</v>
      </c>
      <c r="X20" s="85">
        <v>8043</v>
      </c>
      <c r="Y20" s="85">
        <v>7311</v>
      </c>
      <c r="Z20" s="85">
        <v>6712</v>
      </c>
      <c r="AA20" s="85">
        <f>Balansräkningar!I20</f>
        <v>5472</v>
      </c>
      <c r="AB20" s="85">
        <v>7704</v>
      </c>
      <c r="AC20" s="85">
        <v>6760</v>
      </c>
      <c r="AD20" s="85">
        <v>6305</v>
      </c>
      <c r="AE20" s="83">
        <f>Balansräkningar!J20</f>
        <v>6232</v>
      </c>
      <c r="AF20" s="85">
        <v>7764</v>
      </c>
      <c r="AG20" s="85">
        <v>6290</v>
      </c>
      <c r="AH20" s="83">
        <v>5888.6347025139303</v>
      </c>
      <c r="AI20" s="83">
        <v>5991</v>
      </c>
      <c r="AJ20" s="83">
        <v>6827</v>
      </c>
      <c r="AK20" s="83">
        <v>6261</v>
      </c>
      <c r="AL20" s="83">
        <v>5141</v>
      </c>
      <c r="AM20" s="83">
        <v>5108</v>
      </c>
      <c r="AN20" s="83">
        <v>5385</v>
      </c>
      <c r="AO20" s="83">
        <v>5193</v>
      </c>
      <c r="AP20" s="83">
        <v>4600</v>
      </c>
      <c r="AQ20" s="83">
        <v>4941</v>
      </c>
      <c r="AR20" s="85">
        <v>4932</v>
      </c>
      <c r="AS20" s="85">
        <v>5327</v>
      </c>
      <c r="AT20" s="85">
        <v>5023</v>
      </c>
      <c r="AU20" s="85">
        <v>4617</v>
      </c>
      <c r="AV20" s="85">
        <v>6196</v>
      </c>
      <c r="AW20" s="85">
        <v>6135</v>
      </c>
      <c r="AX20" s="85">
        <v>6082</v>
      </c>
    </row>
    <row r="21" spans="1:50">
      <c r="A21" s="1"/>
      <c r="B21" s="1" t="s">
        <v>86</v>
      </c>
      <c r="C21" s="116">
        <v>22400.660330122199</v>
      </c>
      <c r="D21" s="116">
        <v>26997.6988181657</v>
      </c>
      <c r="E21" s="116">
        <v>25753.0983178194</v>
      </c>
      <c r="F21" s="116">
        <v>27255.265280202802</v>
      </c>
      <c r="G21" s="85">
        <v>27213</v>
      </c>
      <c r="H21" s="85">
        <v>30474</v>
      </c>
      <c r="I21" s="85">
        <v>28374</v>
      </c>
      <c r="J21" s="85">
        <v>26043</v>
      </c>
      <c r="K21" s="85">
        <v>27243</v>
      </c>
      <c r="L21" s="85">
        <v>29026</v>
      </c>
      <c r="M21" s="85">
        <v>28948</v>
      </c>
      <c r="N21" s="85">
        <v>25433</v>
      </c>
      <c r="O21" s="85">
        <v>27778</v>
      </c>
      <c r="P21" s="85">
        <v>27359</v>
      </c>
      <c r="Q21" s="85">
        <v>27626</v>
      </c>
      <c r="R21" s="85">
        <v>24389</v>
      </c>
      <c r="S21" s="85">
        <v>29759</v>
      </c>
      <c r="T21" s="85">
        <v>26871</v>
      </c>
      <c r="U21" s="85">
        <v>27471</v>
      </c>
      <c r="V21" s="85">
        <v>23203</v>
      </c>
      <c r="W21" s="85">
        <f>Balansräkningar!H21</f>
        <v>25877</v>
      </c>
      <c r="X21" s="85">
        <v>26639</v>
      </c>
      <c r="Y21" s="85">
        <v>28574</v>
      </c>
      <c r="Z21" s="85">
        <v>28173</v>
      </c>
      <c r="AA21" s="85">
        <f>Balansräkningar!I21</f>
        <v>26288</v>
      </c>
      <c r="AB21" s="85">
        <v>26312</v>
      </c>
      <c r="AC21" s="85">
        <v>24244</v>
      </c>
      <c r="AD21" s="85">
        <v>21682</v>
      </c>
      <c r="AE21" s="83">
        <f>Balansräkningar!J21</f>
        <v>22227</v>
      </c>
      <c r="AF21" s="85">
        <v>23621</v>
      </c>
      <c r="AG21" s="85">
        <v>22941</v>
      </c>
      <c r="AH21" s="83">
        <v>21735</v>
      </c>
      <c r="AI21" s="83">
        <v>23565</v>
      </c>
      <c r="AJ21" s="83">
        <v>23963</v>
      </c>
      <c r="AK21" s="83">
        <v>23831</v>
      </c>
      <c r="AL21" s="83">
        <v>21091</v>
      </c>
      <c r="AM21" s="83">
        <v>22638</v>
      </c>
      <c r="AN21" s="83">
        <v>22738</v>
      </c>
      <c r="AO21" s="83">
        <v>22287</v>
      </c>
      <c r="AP21" s="83">
        <v>19419</v>
      </c>
      <c r="AQ21" s="83">
        <v>21304</v>
      </c>
      <c r="AR21" s="85">
        <v>22617</v>
      </c>
      <c r="AS21" s="85">
        <v>23310</v>
      </c>
      <c r="AT21" s="85">
        <v>19753</v>
      </c>
      <c r="AU21" s="85">
        <v>23795</v>
      </c>
      <c r="AV21" s="85">
        <v>25611</v>
      </c>
      <c r="AW21" s="85">
        <v>26303</v>
      </c>
      <c r="AX21" s="85">
        <v>23799</v>
      </c>
    </row>
    <row r="22" spans="1:50">
      <c r="A22" s="1"/>
      <c r="B22" s="1" t="s">
        <v>87</v>
      </c>
      <c r="C22" s="116">
        <v>19508.3778217049</v>
      </c>
      <c r="D22" s="116">
        <v>14922.367093457198</v>
      </c>
      <c r="E22" s="116">
        <v>13328.196804138399</v>
      </c>
      <c r="F22" s="116">
        <v>12160.649186383302</v>
      </c>
      <c r="G22" s="85">
        <v>8745</v>
      </c>
      <c r="H22" s="85">
        <v>3245</v>
      </c>
      <c r="I22" s="85">
        <v>4302</v>
      </c>
      <c r="J22" s="85">
        <v>8281</v>
      </c>
      <c r="K22" s="85">
        <v>10722</v>
      </c>
      <c r="L22" s="85">
        <v>4262</v>
      </c>
      <c r="M22" s="85">
        <v>3484</v>
      </c>
      <c r="N22" s="85">
        <v>5528</v>
      </c>
      <c r="O22" s="85">
        <v>6998</v>
      </c>
      <c r="P22" s="85">
        <v>4293</v>
      </c>
      <c r="Q22" s="85">
        <v>4253</v>
      </c>
      <c r="R22" s="85">
        <v>6965</v>
      </c>
      <c r="S22" s="85">
        <v>5430</v>
      </c>
      <c r="T22" s="85">
        <v>4480</v>
      </c>
      <c r="U22" s="85">
        <v>5913</v>
      </c>
      <c r="V22" s="85">
        <v>7523</v>
      </c>
      <c r="W22" s="85">
        <f>Balansräkningar!H22</f>
        <v>11840</v>
      </c>
      <c r="X22" s="85">
        <v>2773</v>
      </c>
      <c r="Y22" s="85">
        <v>3494</v>
      </c>
      <c r="Z22" s="85">
        <v>5453</v>
      </c>
      <c r="AA22" s="85">
        <f>Balansräkningar!I22</f>
        <v>9107</v>
      </c>
      <c r="AB22" s="85">
        <v>4564</v>
      </c>
      <c r="AC22" s="85">
        <v>3023</v>
      </c>
      <c r="AD22" s="85">
        <v>4628</v>
      </c>
      <c r="AE22" s="83">
        <f>Balansräkningar!J22</f>
        <v>7303</v>
      </c>
      <c r="AF22" s="85">
        <v>3523</v>
      </c>
      <c r="AG22" s="85">
        <v>3417</v>
      </c>
      <c r="AH22" s="83">
        <v>6402</v>
      </c>
      <c r="AI22" s="83">
        <v>5770</v>
      </c>
      <c r="AJ22" s="83">
        <v>3442</v>
      </c>
      <c r="AK22" s="83">
        <v>1832</v>
      </c>
      <c r="AL22" s="83">
        <v>2435</v>
      </c>
      <c r="AM22" s="83">
        <v>5307</v>
      </c>
      <c r="AN22" s="83">
        <v>3234</v>
      </c>
      <c r="AO22" s="83">
        <v>4594</v>
      </c>
      <c r="AP22" s="83">
        <v>4345</v>
      </c>
      <c r="AQ22" s="83">
        <v>6654</v>
      </c>
      <c r="AR22" s="85">
        <v>4237</v>
      </c>
      <c r="AS22" s="85">
        <v>5310</v>
      </c>
      <c r="AT22" s="85">
        <v>7681</v>
      </c>
      <c r="AU22" s="85">
        <v>9409</v>
      </c>
      <c r="AV22" s="85">
        <v>7063</v>
      </c>
      <c r="AW22" s="85">
        <v>5996</v>
      </c>
      <c r="AX22" s="85">
        <v>5789</v>
      </c>
    </row>
    <row r="23" spans="1:50">
      <c r="A23" s="1"/>
      <c r="B23" s="1" t="s">
        <v>88</v>
      </c>
      <c r="C23" s="85"/>
      <c r="D23" s="85"/>
      <c r="E23" s="85"/>
      <c r="F23" s="85"/>
      <c r="G23" s="85"/>
      <c r="H23" s="85"/>
      <c r="I23" s="85"/>
      <c r="J23" s="85"/>
      <c r="K23" s="85"/>
      <c r="L23" s="85">
        <v>0</v>
      </c>
      <c r="M23" s="85">
        <v>0</v>
      </c>
      <c r="N23" s="85">
        <v>0</v>
      </c>
      <c r="O23" s="85"/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f>Balansräkningar!H23</f>
        <v>0</v>
      </c>
      <c r="X23" s="85">
        <v>0</v>
      </c>
      <c r="Y23" s="85">
        <v>0</v>
      </c>
      <c r="Z23" s="85">
        <v>0</v>
      </c>
      <c r="AA23" s="85"/>
      <c r="AB23" s="85"/>
      <c r="AC23" s="85"/>
      <c r="AD23" s="126"/>
      <c r="AE23" s="83"/>
      <c r="AF23" s="85"/>
      <c r="AG23" s="85"/>
      <c r="AH23" s="83">
        <v>0</v>
      </c>
      <c r="AI23" s="123"/>
      <c r="AJ23" s="83"/>
      <c r="AK23" s="83"/>
      <c r="AL23" s="83">
        <v>0</v>
      </c>
      <c r="AM23" s="123"/>
      <c r="AN23" s="83"/>
      <c r="AO23" s="83"/>
      <c r="AP23" s="83">
        <v>1001</v>
      </c>
      <c r="AQ23" s="83">
        <v>1108</v>
      </c>
      <c r="AR23" s="85"/>
      <c r="AS23" s="85"/>
      <c r="AT23" s="85"/>
      <c r="AU23" s="85"/>
      <c r="AV23" s="85"/>
      <c r="AW23" s="85"/>
      <c r="AX23" s="85"/>
    </row>
    <row r="24" spans="1:50" ht="24" customHeight="1">
      <c r="A24" s="22"/>
      <c r="B24" s="23" t="s">
        <v>89</v>
      </c>
      <c r="C24" s="117">
        <v>104978.728261461</v>
      </c>
      <c r="D24" s="125">
        <v>106369.34888371499</v>
      </c>
      <c r="E24" s="125">
        <v>103888.797920144</v>
      </c>
      <c r="F24" s="125">
        <v>106328.32206956399</v>
      </c>
      <c r="G24" s="118">
        <v>100906</v>
      </c>
      <c r="H24" s="114">
        <v>102404</v>
      </c>
      <c r="I24" s="114">
        <v>100312</v>
      </c>
      <c r="J24" s="114">
        <v>99235</v>
      </c>
      <c r="K24" s="118">
        <v>95786</v>
      </c>
      <c r="L24" s="114">
        <v>96012</v>
      </c>
      <c r="M24" s="114">
        <v>94397</v>
      </c>
      <c r="N24" s="114">
        <v>90033</v>
      </c>
      <c r="O24" s="118">
        <v>89700</v>
      </c>
      <c r="P24" s="114">
        <v>87872</v>
      </c>
      <c r="Q24" s="114">
        <v>86540</v>
      </c>
      <c r="R24" s="114">
        <v>85387</v>
      </c>
      <c r="S24" s="114">
        <v>86539</v>
      </c>
      <c r="T24" s="114">
        <v>79628</v>
      </c>
      <c r="U24" s="114">
        <v>78627</v>
      </c>
      <c r="V24" s="114">
        <v>75132</v>
      </c>
      <c r="W24" s="114">
        <f>Balansräkningar!H24</f>
        <v>79560</v>
      </c>
      <c r="X24" s="114">
        <v>75577</v>
      </c>
      <c r="Y24" s="114">
        <v>75074</v>
      </c>
      <c r="Z24" s="114">
        <v>76611</v>
      </c>
      <c r="AA24" s="114">
        <f>Balansräkningar!I24</f>
        <v>74767</v>
      </c>
      <c r="AB24" s="87">
        <v>72700</v>
      </c>
      <c r="AC24" s="114">
        <v>68394</v>
      </c>
      <c r="AD24" s="114">
        <v>66698</v>
      </c>
      <c r="AE24" s="119">
        <f>Balansräkningar!J24</f>
        <v>69402</v>
      </c>
      <c r="AF24" s="119">
        <v>68419</v>
      </c>
      <c r="AG24" s="119">
        <v>67556</v>
      </c>
      <c r="AH24" s="119">
        <v>67661</v>
      </c>
      <c r="AI24" s="119">
        <v>69715</v>
      </c>
      <c r="AJ24" s="119">
        <v>67517</v>
      </c>
      <c r="AK24" s="119">
        <v>66399</v>
      </c>
      <c r="AL24" s="119">
        <v>61505</v>
      </c>
      <c r="AM24" s="119">
        <v>64276</v>
      </c>
      <c r="AN24" s="119">
        <v>64022</v>
      </c>
      <c r="AO24" s="119">
        <v>62558</v>
      </c>
      <c r="AP24" s="119">
        <v>57705</v>
      </c>
      <c r="AQ24" s="119">
        <v>61058</v>
      </c>
      <c r="AR24" s="87">
        <v>61453</v>
      </c>
      <c r="AS24" s="87">
        <v>63889</v>
      </c>
      <c r="AT24" s="87">
        <v>61468</v>
      </c>
      <c r="AU24" s="87">
        <v>67753</v>
      </c>
      <c r="AV24" s="87">
        <v>68752</v>
      </c>
      <c r="AW24" s="87">
        <v>70243</v>
      </c>
      <c r="AX24" s="87">
        <v>68826</v>
      </c>
    </row>
    <row r="25" spans="1:50" ht="24" customHeight="1">
      <c r="A25" s="25"/>
      <c r="B25" s="25" t="s">
        <v>90</v>
      </c>
      <c r="C25" s="120">
        <v>125631.309378003</v>
      </c>
      <c r="D25" s="127">
        <v>128160.22392953</v>
      </c>
      <c r="E25" s="127">
        <v>127395.943134606</v>
      </c>
      <c r="F25" s="127">
        <v>131498.618342842</v>
      </c>
      <c r="G25" s="84">
        <v>126018</v>
      </c>
      <c r="H25" s="88">
        <v>128443</v>
      </c>
      <c r="I25" s="88">
        <v>125459</v>
      </c>
      <c r="J25" s="88">
        <v>125608</v>
      </c>
      <c r="K25" s="84">
        <v>116296</v>
      </c>
      <c r="L25" s="88">
        <v>116914</v>
      </c>
      <c r="M25" s="88">
        <v>116048</v>
      </c>
      <c r="N25" s="88">
        <v>110524</v>
      </c>
      <c r="O25" s="84">
        <v>109437</v>
      </c>
      <c r="P25" s="88">
        <v>107409</v>
      </c>
      <c r="Q25" s="88">
        <v>106118</v>
      </c>
      <c r="R25" s="88">
        <v>104981</v>
      </c>
      <c r="S25" s="88">
        <v>106505</v>
      </c>
      <c r="T25" s="88">
        <v>98962</v>
      </c>
      <c r="U25" s="88">
        <v>96565</v>
      </c>
      <c r="V25" s="88">
        <v>92604</v>
      </c>
      <c r="W25" s="88">
        <f>Balansräkningar!H25</f>
        <v>97667</v>
      </c>
      <c r="X25" s="88">
        <v>94521</v>
      </c>
      <c r="Y25" s="88">
        <v>96854</v>
      </c>
      <c r="Z25" s="88">
        <v>95268</v>
      </c>
      <c r="AA25" s="88">
        <f>Balansräkningar!I25</f>
        <v>92774</v>
      </c>
      <c r="AB25" s="88">
        <v>91478</v>
      </c>
      <c r="AC25" s="88">
        <v>86560</v>
      </c>
      <c r="AD25" s="88">
        <v>84513</v>
      </c>
      <c r="AE25" s="88">
        <f>Balansräkningar!J25</f>
        <v>87731</v>
      </c>
      <c r="AF25" s="88">
        <v>87046</v>
      </c>
      <c r="AG25" s="88">
        <v>86448</v>
      </c>
      <c r="AH25" s="88">
        <v>85237</v>
      </c>
      <c r="AI25" s="88">
        <v>88235</v>
      </c>
      <c r="AJ25" s="88">
        <v>86505</v>
      </c>
      <c r="AK25" s="88">
        <v>85731</v>
      </c>
      <c r="AL25" s="88">
        <v>80343</v>
      </c>
      <c r="AM25" s="88">
        <v>82770</v>
      </c>
      <c r="AN25" s="88">
        <v>81166</v>
      </c>
      <c r="AO25" s="88">
        <v>79391</v>
      </c>
      <c r="AP25" s="88">
        <v>74632</v>
      </c>
      <c r="AQ25" s="88">
        <v>77712</v>
      </c>
      <c r="AR25" s="88">
        <v>77689</v>
      </c>
      <c r="AS25" s="88">
        <v>80048</v>
      </c>
      <c r="AT25" s="88">
        <v>77220</v>
      </c>
      <c r="AU25" s="88">
        <v>83765</v>
      </c>
      <c r="AV25" s="88">
        <v>85599</v>
      </c>
      <c r="AW25" s="88">
        <v>87172</v>
      </c>
      <c r="AX25" s="88">
        <v>85474</v>
      </c>
    </row>
    <row r="26" spans="1:50">
      <c r="A26" s="1"/>
      <c r="B26" s="1" t="s">
        <v>91</v>
      </c>
      <c r="C26" s="116">
        <v>29692.0614722473</v>
      </c>
      <c r="D26" s="116">
        <v>22613.000599742234</v>
      </c>
      <c r="E26" s="116">
        <v>22142.937644498928</v>
      </c>
      <c r="F26" s="116">
        <v>20789.005757844068</v>
      </c>
      <c r="G26" s="85">
        <v>18000</v>
      </c>
      <c r="H26" s="85">
        <v>10797</v>
      </c>
      <c r="I26" s="85">
        <v>12300</v>
      </c>
      <c r="J26" s="85">
        <v>17664</v>
      </c>
      <c r="K26" s="85">
        <v>20071</v>
      </c>
      <c r="L26" s="85">
        <v>13840</v>
      </c>
      <c r="M26" s="85">
        <v>13313</v>
      </c>
      <c r="N26" s="85">
        <v>14462</v>
      </c>
      <c r="O26" s="85">
        <v>15800</v>
      </c>
      <c r="P26" s="85">
        <v>11730</v>
      </c>
      <c r="Q26" s="85">
        <v>12823</v>
      </c>
      <c r="R26" s="85">
        <v>16669</v>
      </c>
      <c r="S26" s="85">
        <v>16318</v>
      </c>
      <c r="T26" s="85">
        <v>14241</v>
      </c>
      <c r="U26" s="85">
        <v>14333</v>
      </c>
      <c r="V26" s="85">
        <v>15716</v>
      </c>
      <c r="W26" s="85">
        <f>Balansräkningar!H26</f>
        <v>20511</v>
      </c>
      <c r="X26" s="85">
        <v>11489</v>
      </c>
      <c r="Y26" s="85">
        <v>11372</v>
      </c>
      <c r="Z26" s="85">
        <v>13558</v>
      </c>
      <c r="AA26" s="85">
        <f>Balansräkningar!I26</f>
        <v>16049</v>
      </c>
      <c r="AB26" s="85">
        <v>12165</v>
      </c>
      <c r="AC26" s="85">
        <v>10225</v>
      </c>
      <c r="AD26" s="90">
        <v>11591</v>
      </c>
      <c r="AE26" s="83">
        <f>Balansräkningar!J26</f>
        <v>14997</v>
      </c>
      <c r="AF26" s="85">
        <v>11343</v>
      </c>
      <c r="AG26" s="85">
        <v>11286</v>
      </c>
      <c r="AH26" s="83">
        <v>14109</v>
      </c>
      <c r="AI26" s="83">
        <v>13212</v>
      </c>
      <c r="AJ26" s="83">
        <v>11295</v>
      </c>
      <c r="AK26" s="83">
        <v>10231</v>
      </c>
      <c r="AL26" s="83">
        <v>10798</v>
      </c>
      <c r="AM26" s="83">
        <v>13510</v>
      </c>
      <c r="AN26" s="83">
        <v>11878</v>
      </c>
      <c r="AO26" s="83">
        <v>12897</v>
      </c>
      <c r="AP26" s="83">
        <v>12198</v>
      </c>
      <c r="AQ26" s="83">
        <v>14845</v>
      </c>
      <c r="AR26" s="85">
        <v>12453</v>
      </c>
      <c r="AS26" s="85">
        <v>13340</v>
      </c>
      <c r="AT26" s="85">
        <v>15120</v>
      </c>
      <c r="AU26" s="85">
        <v>15770</v>
      </c>
      <c r="AV26" s="85">
        <v>13518</v>
      </c>
      <c r="AW26" s="85">
        <v>12398</v>
      </c>
      <c r="AX26" s="85">
        <v>12148</v>
      </c>
    </row>
    <row r="27" spans="1:50" ht="24" customHeight="1">
      <c r="A27" s="19"/>
      <c r="B27" s="19" t="s">
        <v>92</v>
      </c>
      <c r="C27" s="120"/>
      <c r="D27" s="120"/>
      <c r="E27" s="120"/>
      <c r="F27" s="120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90"/>
      <c r="AE27" s="83"/>
      <c r="AF27" s="84"/>
      <c r="AG27" s="84"/>
      <c r="AH27" s="83"/>
      <c r="AI27" s="122"/>
      <c r="AJ27" s="122"/>
      <c r="AK27" s="122"/>
      <c r="AL27" s="122"/>
      <c r="AM27" s="122"/>
      <c r="AN27" s="122"/>
      <c r="AO27" s="122"/>
      <c r="AP27" s="122"/>
      <c r="AQ27" s="122"/>
      <c r="AR27" s="84"/>
      <c r="AS27" s="84"/>
      <c r="AT27" s="84"/>
      <c r="AU27" s="84"/>
      <c r="AV27" s="84"/>
      <c r="AW27" s="84"/>
      <c r="AX27" s="84"/>
    </row>
    <row r="28" spans="1:50">
      <c r="A28" s="1"/>
      <c r="B28" s="1" t="s">
        <v>93</v>
      </c>
      <c r="C28" s="116">
        <v>38619.837987501262</v>
      </c>
      <c r="D28" s="116">
        <v>35589.266591315907</v>
      </c>
      <c r="E28" s="116">
        <v>36035.53095798703</v>
      </c>
      <c r="F28" s="116">
        <v>34692.348753842569</v>
      </c>
      <c r="G28" s="85">
        <v>32924</v>
      </c>
      <c r="H28" s="85">
        <v>30204</v>
      </c>
      <c r="I28" s="85">
        <v>29474</v>
      </c>
      <c r="J28" s="85">
        <v>27935</v>
      </c>
      <c r="K28" s="85">
        <v>29250</v>
      </c>
      <c r="L28" s="85">
        <v>27943</v>
      </c>
      <c r="M28" s="85">
        <v>27049</v>
      </c>
      <c r="N28" s="85">
        <v>28011</v>
      </c>
      <c r="O28" s="85">
        <v>27064</v>
      </c>
      <c r="P28" s="85">
        <v>25185</v>
      </c>
      <c r="Q28" s="85">
        <v>24342</v>
      </c>
      <c r="R28" s="85">
        <v>28866</v>
      </c>
      <c r="S28" s="85">
        <v>27350</v>
      </c>
      <c r="T28" s="85">
        <v>21069</v>
      </c>
      <c r="U28" s="85">
        <v>21793</v>
      </c>
      <c r="V28" s="85">
        <v>23368</v>
      </c>
      <c r="W28" s="85">
        <f>Balansräkningar!H28</f>
        <v>24079</v>
      </c>
      <c r="X28" s="85">
        <v>21315</v>
      </c>
      <c r="Y28" s="85">
        <v>20902</v>
      </c>
      <c r="Z28" s="85">
        <v>22436</v>
      </c>
      <c r="AA28" s="85">
        <f>Balansräkningar!I28</f>
        <v>21251</v>
      </c>
      <c r="AB28" s="85">
        <v>20156</v>
      </c>
      <c r="AC28" s="85">
        <v>19199</v>
      </c>
      <c r="AD28" s="85">
        <v>21189</v>
      </c>
      <c r="AE28" s="83">
        <f>Balansräkningar!J28</f>
        <v>21177</v>
      </c>
      <c r="AF28" s="85">
        <v>20281</v>
      </c>
      <c r="AG28" s="85">
        <v>19272</v>
      </c>
      <c r="AH28" s="83">
        <v>20184</v>
      </c>
      <c r="AI28" s="83">
        <v>19187</v>
      </c>
      <c r="AJ28" s="83">
        <v>18235</v>
      </c>
      <c r="AK28" s="83">
        <v>17588</v>
      </c>
      <c r="AL28" s="83">
        <v>20066</v>
      </c>
      <c r="AM28" s="83">
        <v>19413</v>
      </c>
      <c r="AN28" s="83">
        <v>19156</v>
      </c>
      <c r="AO28" s="83">
        <v>20361</v>
      </c>
      <c r="AP28" s="83">
        <v>20246</v>
      </c>
      <c r="AQ28" s="83">
        <v>20670</v>
      </c>
      <c r="AR28" s="85">
        <v>17855</v>
      </c>
      <c r="AS28" s="85">
        <v>17974</v>
      </c>
      <c r="AT28" s="85">
        <v>20588</v>
      </c>
      <c r="AU28" s="85">
        <v>19997</v>
      </c>
      <c r="AV28" s="85">
        <v>18849</v>
      </c>
      <c r="AW28" s="85">
        <v>18115</v>
      </c>
      <c r="AX28" s="85">
        <v>18504</v>
      </c>
    </row>
    <row r="29" spans="1:50">
      <c r="A29" s="1"/>
      <c r="B29" s="1" t="s">
        <v>94</v>
      </c>
      <c r="C29" s="116">
        <v>97.308800565559991</v>
      </c>
      <c r="D29" s="116">
        <v>95.587138255189998</v>
      </c>
      <c r="E29" s="116">
        <v>102.82442383262999</v>
      </c>
      <c r="F29" s="116">
        <v>97.913448000000002</v>
      </c>
      <c r="G29" s="85">
        <v>97</v>
      </c>
      <c r="H29" s="85">
        <v>107</v>
      </c>
      <c r="I29" s="85">
        <v>111</v>
      </c>
      <c r="J29" s="85">
        <v>99</v>
      </c>
      <c r="K29" s="85">
        <v>97</v>
      </c>
      <c r="L29" s="85">
        <v>91</v>
      </c>
      <c r="M29" s="85">
        <v>108</v>
      </c>
      <c r="N29" s="85">
        <v>129</v>
      </c>
      <c r="O29" s="85">
        <v>121</v>
      </c>
      <c r="P29" s="85">
        <v>114</v>
      </c>
      <c r="Q29" s="85">
        <v>106</v>
      </c>
      <c r="R29" s="85">
        <v>155</v>
      </c>
      <c r="S29" s="85">
        <v>156</v>
      </c>
      <c r="T29" s="85">
        <v>152</v>
      </c>
      <c r="U29" s="85">
        <v>145</v>
      </c>
      <c r="V29" s="85">
        <v>129</v>
      </c>
      <c r="W29" s="85">
        <f>Balansräkningar!H29</f>
        <v>127</v>
      </c>
      <c r="X29" s="85">
        <v>125</v>
      </c>
      <c r="Y29" s="85">
        <v>155</v>
      </c>
      <c r="Z29" s="85">
        <v>154</v>
      </c>
      <c r="AA29" s="85">
        <f>Balansräkningar!I29</f>
        <v>154</v>
      </c>
      <c r="AB29" s="85">
        <v>151</v>
      </c>
      <c r="AC29" s="85">
        <v>150</v>
      </c>
      <c r="AD29" s="95">
        <v>144</v>
      </c>
      <c r="AE29" s="83">
        <f>Balansräkningar!J29</f>
        <v>187</v>
      </c>
      <c r="AF29" s="85">
        <v>191</v>
      </c>
      <c r="AG29" s="85">
        <v>194</v>
      </c>
      <c r="AH29" s="83">
        <v>188</v>
      </c>
      <c r="AI29" s="83">
        <v>166</v>
      </c>
      <c r="AJ29" s="83">
        <v>160</v>
      </c>
      <c r="AK29" s="83">
        <v>164</v>
      </c>
      <c r="AL29" s="83">
        <v>172</v>
      </c>
      <c r="AM29" s="83">
        <v>170</v>
      </c>
      <c r="AN29" s="83">
        <v>129</v>
      </c>
      <c r="AO29" s="83">
        <v>129</v>
      </c>
      <c r="AP29" s="83">
        <v>125</v>
      </c>
      <c r="AQ29" s="83">
        <v>122</v>
      </c>
      <c r="AR29" s="85">
        <v>161</v>
      </c>
      <c r="AS29" s="85">
        <v>159</v>
      </c>
      <c r="AT29" s="85">
        <v>164</v>
      </c>
      <c r="AU29" s="85">
        <v>170</v>
      </c>
      <c r="AV29" s="85">
        <v>176</v>
      </c>
      <c r="AW29" s="85">
        <v>181</v>
      </c>
      <c r="AX29" s="85">
        <v>171</v>
      </c>
    </row>
    <row r="30" spans="1:50" ht="24" customHeight="1">
      <c r="A30" s="22"/>
      <c r="B30" s="23" t="s">
        <v>95</v>
      </c>
      <c r="C30" s="117">
        <v>38717.146788066806</v>
      </c>
      <c r="D30" s="125">
        <v>35684.853729571099</v>
      </c>
      <c r="E30" s="125">
        <v>36138.355381819703</v>
      </c>
      <c r="F30" s="125">
        <v>34790.262201842597</v>
      </c>
      <c r="G30" s="118">
        <v>33021</v>
      </c>
      <c r="H30" s="114">
        <v>30311</v>
      </c>
      <c r="I30" s="114">
        <v>29585</v>
      </c>
      <c r="J30" s="114">
        <v>28034</v>
      </c>
      <c r="K30" s="118">
        <v>29347</v>
      </c>
      <c r="L30" s="114">
        <v>28034</v>
      </c>
      <c r="M30" s="114">
        <v>27157</v>
      </c>
      <c r="N30" s="114">
        <v>28140</v>
      </c>
      <c r="O30" s="118">
        <v>27185</v>
      </c>
      <c r="P30" s="114">
        <v>25299</v>
      </c>
      <c r="Q30" s="114">
        <v>24448</v>
      </c>
      <c r="R30" s="114">
        <v>29021</v>
      </c>
      <c r="S30" s="114">
        <v>27506</v>
      </c>
      <c r="T30" s="114">
        <v>21221</v>
      </c>
      <c r="U30" s="114">
        <v>21938</v>
      </c>
      <c r="V30" s="114">
        <v>23497</v>
      </c>
      <c r="W30" s="114">
        <f>Balansräkningar!H30</f>
        <v>24206</v>
      </c>
      <c r="X30" s="114">
        <v>21440</v>
      </c>
      <c r="Y30" s="114">
        <v>21057</v>
      </c>
      <c r="Z30" s="114">
        <v>22590</v>
      </c>
      <c r="AA30" s="114">
        <f>Balansräkningar!I30</f>
        <v>21405</v>
      </c>
      <c r="AB30" s="114">
        <v>20307</v>
      </c>
      <c r="AC30" s="114">
        <v>19349</v>
      </c>
      <c r="AD30" s="114">
        <v>21333</v>
      </c>
      <c r="AE30" s="119">
        <f>Balansräkningar!J30</f>
        <v>21364</v>
      </c>
      <c r="AF30" s="119">
        <v>20472</v>
      </c>
      <c r="AG30" s="119">
        <v>19466</v>
      </c>
      <c r="AH30" s="119">
        <v>20372</v>
      </c>
      <c r="AI30" s="119">
        <v>19353</v>
      </c>
      <c r="AJ30" s="119">
        <v>18395</v>
      </c>
      <c r="AK30" s="119">
        <v>17752</v>
      </c>
      <c r="AL30" s="119">
        <v>20238</v>
      </c>
      <c r="AM30" s="119">
        <v>19584</v>
      </c>
      <c r="AN30" s="119">
        <v>19286</v>
      </c>
      <c r="AO30" s="119">
        <v>20489</v>
      </c>
      <c r="AP30" s="119">
        <v>20371</v>
      </c>
      <c r="AQ30" s="119">
        <v>20793</v>
      </c>
      <c r="AR30" s="87">
        <v>18016</v>
      </c>
      <c r="AS30" s="87">
        <v>18133</v>
      </c>
      <c r="AT30" s="87">
        <v>20753</v>
      </c>
      <c r="AU30" s="87">
        <v>20167</v>
      </c>
      <c r="AV30" s="87">
        <v>19024</v>
      </c>
      <c r="AW30" s="87">
        <v>18296</v>
      </c>
      <c r="AX30" s="87">
        <v>18675</v>
      </c>
    </row>
    <row r="31" spans="1:50" ht="24" customHeight="1">
      <c r="A31" s="19"/>
      <c r="B31" s="19" t="s">
        <v>96</v>
      </c>
      <c r="C31" s="120"/>
      <c r="D31" s="120"/>
      <c r="E31" s="120"/>
      <c r="F31" s="12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90"/>
      <c r="AE31" s="128"/>
      <c r="AF31" s="84"/>
      <c r="AG31" s="84"/>
      <c r="AH31" s="128"/>
      <c r="AI31" s="122"/>
      <c r="AJ31" s="122"/>
      <c r="AK31" s="122"/>
      <c r="AL31" s="122"/>
      <c r="AM31" s="122"/>
      <c r="AN31" s="122"/>
      <c r="AO31" s="122"/>
      <c r="AP31" s="122"/>
      <c r="AQ31" s="122"/>
      <c r="AR31" s="84"/>
      <c r="AS31" s="84"/>
      <c r="AT31" s="84"/>
      <c r="AU31" s="84"/>
      <c r="AV31" s="84"/>
      <c r="AW31" s="84"/>
      <c r="AX31" s="84"/>
    </row>
    <row r="32" spans="1:50" ht="24" customHeight="1">
      <c r="A32" s="19"/>
      <c r="B32" s="19" t="s">
        <v>97</v>
      </c>
      <c r="C32" s="120"/>
      <c r="D32" s="120"/>
      <c r="E32" s="120"/>
      <c r="F32" s="120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90"/>
      <c r="AE32" s="121"/>
      <c r="AF32" s="84"/>
      <c r="AG32" s="84"/>
      <c r="AH32" s="121"/>
      <c r="AI32" s="122"/>
      <c r="AJ32" s="122"/>
      <c r="AK32" s="122"/>
      <c r="AL32" s="122"/>
      <c r="AM32" s="122"/>
      <c r="AN32" s="122"/>
      <c r="AO32" s="122"/>
      <c r="AP32" s="122"/>
      <c r="AQ32" s="122"/>
      <c r="AR32" s="84"/>
      <c r="AS32" s="84"/>
      <c r="AT32" s="84"/>
      <c r="AU32" s="84"/>
      <c r="AV32" s="84"/>
      <c r="AW32" s="84"/>
      <c r="AX32" s="84"/>
    </row>
    <row r="33" spans="1:50">
      <c r="A33" s="1"/>
      <c r="B33" s="1" t="s">
        <v>98</v>
      </c>
      <c r="C33" s="116">
        <v>3246.6206193409703</v>
      </c>
      <c r="D33" s="116">
        <v>3449.3473031001399</v>
      </c>
      <c r="E33" s="116">
        <v>3492.7965881542</v>
      </c>
      <c r="F33" s="116">
        <v>2614.5758374453999</v>
      </c>
      <c r="G33" s="85">
        <v>2565</v>
      </c>
      <c r="H33" s="85">
        <v>3187</v>
      </c>
      <c r="I33" s="85">
        <v>3042</v>
      </c>
      <c r="J33" s="85">
        <v>3742</v>
      </c>
      <c r="K33" s="85">
        <v>3912</v>
      </c>
      <c r="L33" s="85">
        <v>3941</v>
      </c>
      <c r="M33" s="85">
        <v>3993</v>
      </c>
      <c r="N33" s="85">
        <v>3887</v>
      </c>
      <c r="O33" s="85">
        <v>3857</v>
      </c>
      <c r="P33" s="85">
        <v>4173</v>
      </c>
      <c r="Q33" s="85">
        <v>3417</v>
      </c>
      <c r="R33" s="85">
        <v>2613</v>
      </c>
      <c r="S33" s="85">
        <v>3656</v>
      </c>
      <c r="T33" s="85">
        <v>4063</v>
      </c>
      <c r="U33" s="85">
        <v>4059</v>
      </c>
      <c r="V33" s="85">
        <v>3865</v>
      </c>
      <c r="W33" s="85">
        <f>Balansräkningar!H33</f>
        <v>3874</v>
      </c>
      <c r="X33" s="85">
        <v>6262</v>
      </c>
      <c r="Y33" s="85">
        <v>6259</v>
      </c>
      <c r="Z33" s="85">
        <v>7083</v>
      </c>
      <c r="AA33" s="85">
        <f>Balansräkningar!I33</f>
        <v>7112</v>
      </c>
      <c r="AB33" s="85">
        <v>7121</v>
      </c>
      <c r="AC33" s="85">
        <v>7165</v>
      </c>
      <c r="AD33" s="85">
        <v>6532</v>
      </c>
      <c r="AE33" s="83">
        <f>Balansräkningar!J33</f>
        <v>6556</v>
      </c>
      <c r="AF33" s="85">
        <v>6106</v>
      </c>
      <c r="AG33" s="85">
        <v>5752</v>
      </c>
      <c r="AH33" s="83">
        <v>5895</v>
      </c>
      <c r="AI33" s="83">
        <v>4820</v>
      </c>
      <c r="AJ33" s="83">
        <v>4698</v>
      </c>
      <c r="AK33" s="83">
        <v>4139</v>
      </c>
      <c r="AL33" s="83">
        <v>1317</v>
      </c>
      <c r="AM33" s="83">
        <v>1332</v>
      </c>
      <c r="AN33" s="83">
        <v>1446</v>
      </c>
      <c r="AO33" s="83">
        <v>1515</v>
      </c>
      <c r="AP33" s="83">
        <v>396</v>
      </c>
      <c r="AQ33" s="83">
        <v>1107</v>
      </c>
      <c r="AR33" s="85">
        <v>1605</v>
      </c>
      <c r="AS33" s="85">
        <v>1663</v>
      </c>
      <c r="AT33" s="85">
        <v>1721</v>
      </c>
      <c r="AU33" s="85">
        <v>1913</v>
      </c>
      <c r="AV33" s="85">
        <v>1857</v>
      </c>
      <c r="AW33" s="85">
        <v>1769</v>
      </c>
      <c r="AX33" s="85">
        <v>1107</v>
      </c>
    </row>
    <row r="34" spans="1:50">
      <c r="A34" s="1"/>
      <c r="B34" s="1" t="s">
        <v>152</v>
      </c>
      <c r="C34" s="116">
        <v>6217.3488345277501</v>
      </c>
      <c r="D34" s="116">
        <v>7001.0730634288502</v>
      </c>
      <c r="E34" s="116">
        <v>7385.23501223529</v>
      </c>
      <c r="F34" s="116">
        <v>7900</v>
      </c>
      <c r="G34" s="85">
        <v>7843</v>
      </c>
      <c r="H34" s="85">
        <v>8218</v>
      </c>
      <c r="I34" s="85">
        <v>8963</v>
      </c>
      <c r="J34" s="85">
        <v>9078</v>
      </c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3"/>
      <c r="AF34" s="85"/>
      <c r="AG34" s="85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5"/>
      <c r="AS34" s="85"/>
      <c r="AT34" s="85"/>
      <c r="AU34" s="85"/>
      <c r="AV34" s="85"/>
      <c r="AW34" s="85"/>
      <c r="AX34" s="85"/>
    </row>
    <row r="35" spans="1:50">
      <c r="A35" s="1"/>
      <c r="B35" s="1" t="s">
        <v>99</v>
      </c>
      <c r="C35" s="116">
        <v>7360.3225702999998</v>
      </c>
      <c r="D35" s="116">
        <v>7340.8371016700003</v>
      </c>
      <c r="E35" s="116">
        <v>6196.34760912</v>
      </c>
      <c r="F35" s="116">
        <v>6320.1953631300003</v>
      </c>
      <c r="G35" s="85">
        <v>6866</v>
      </c>
      <c r="H35" s="85">
        <v>7086</v>
      </c>
      <c r="I35" s="85">
        <v>6073</v>
      </c>
      <c r="J35" s="85">
        <v>6061</v>
      </c>
      <c r="K35" s="85">
        <v>5669</v>
      </c>
      <c r="L35" s="85">
        <v>4988</v>
      </c>
      <c r="M35" s="85">
        <v>5056</v>
      </c>
      <c r="N35" s="85">
        <v>5297</v>
      </c>
      <c r="O35" s="85">
        <v>5603</v>
      </c>
      <c r="P35" s="85">
        <v>5697</v>
      </c>
      <c r="Q35" s="85">
        <v>5898</v>
      </c>
      <c r="R35" s="85">
        <v>4801</v>
      </c>
      <c r="S35" s="85">
        <v>4901</v>
      </c>
      <c r="T35" s="85">
        <v>7273</v>
      </c>
      <c r="U35" s="85">
        <v>4948</v>
      </c>
      <c r="V35" s="85">
        <v>3908</v>
      </c>
      <c r="W35" s="85">
        <f>Balansräkningar!H35</f>
        <v>3969</v>
      </c>
      <c r="X35" s="85">
        <v>4216</v>
      </c>
      <c r="Y35" s="85">
        <v>4355</v>
      </c>
      <c r="Z35" s="85">
        <v>4527</v>
      </c>
      <c r="AA35" s="85">
        <f>Balansräkningar!I35</f>
        <v>4655</v>
      </c>
      <c r="AB35" s="85">
        <v>4259</v>
      </c>
      <c r="AC35" s="85">
        <v>3634</v>
      </c>
      <c r="AD35" s="85">
        <v>3570</v>
      </c>
      <c r="AE35" s="83">
        <f>Balansräkningar!J35</f>
        <v>3411</v>
      </c>
      <c r="AF35" s="85">
        <v>3405</v>
      </c>
      <c r="AG35" s="85">
        <v>3782</v>
      </c>
      <c r="AH35" s="83">
        <v>3663</v>
      </c>
      <c r="AI35" s="83">
        <v>4093</v>
      </c>
      <c r="AJ35" s="83">
        <v>4315</v>
      </c>
      <c r="AK35" s="83">
        <v>4383</v>
      </c>
      <c r="AL35" s="83">
        <v>3637</v>
      </c>
      <c r="AM35" s="83">
        <v>3757</v>
      </c>
      <c r="AN35" s="83">
        <v>3368</v>
      </c>
      <c r="AO35" s="83">
        <v>1714</v>
      </c>
      <c r="AP35" s="83">
        <v>1419</v>
      </c>
      <c r="AQ35" s="83">
        <v>1216</v>
      </c>
      <c r="AR35" s="85">
        <v>2581</v>
      </c>
      <c r="AS35" s="85">
        <v>2571</v>
      </c>
      <c r="AT35" s="85">
        <v>1828</v>
      </c>
      <c r="AU35" s="85">
        <v>2218</v>
      </c>
      <c r="AV35" s="85">
        <v>2859</v>
      </c>
      <c r="AW35" s="85">
        <v>3173</v>
      </c>
      <c r="AX35" s="85">
        <v>3796</v>
      </c>
    </row>
    <row r="36" spans="1:50">
      <c r="A36" s="1"/>
      <c r="B36" s="1" t="s">
        <v>100</v>
      </c>
      <c r="C36" s="116">
        <v>927.74576931442903</v>
      </c>
      <c r="D36" s="116">
        <v>1136.4231325301</v>
      </c>
      <c r="E36" s="116">
        <v>897.26377648210598</v>
      </c>
      <c r="F36" s="116">
        <v>922.68014575187101</v>
      </c>
      <c r="G36" s="85">
        <v>1045</v>
      </c>
      <c r="H36" s="85">
        <v>908</v>
      </c>
      <c r="I36" s="85">
        <v>867</v>
      </c>
      <c r="J36" s="85">
        <v>808</v>
      </c>
      <c r="K36" s="85">
        <v>711</v>
      </c>
      <c r="L36" s="85">
        <v>926</v>
      </c>
      <c r="M36" s="85">
        <v>1352</v>
      </c>
      <c r="N36" s="85">
        <v>1278</v>
      </c>
      <c r="O36" s="85">
        <v>1235</v>
      </c>
      <c r="P36" s="85">
        <v>1646</v>
      </c>
      <c r="Q36" s="85">
        <v>1691</v>
      </c>
      <c r="R36" s="85">
        <v>1715</v>
      </c>
      <c r="S36" s="85">
        <v>1491</v>
      </c>
      <c r="T36" s="85">
        <v>1235</v>
      </c>
      <c r="U36" s="85">
        <v>941</v>
      </c>
      <c r="V36" s="85">
        <v>783</v>
      </c>
      <c r="W36" s="85">
        <f>Balansräkningar!H36</f>
        <v>1286</v>
      </c>
      <c r="X36" s="85">
        <v>1316</v>
      </c>
      <c r="Y36" s="85">
        <v>1257</v>
      </c>
      <c r="Z36" s="85">
        <v>1112</v>
      </c>
      <c r="AA36" s="85">
        <f>Balansräkningar!I36</f>
        <v>966</v>
      </c>
      <c r="AB36" s="85">
        <v>999</v>
      </c>
      <c r="AC36" s="85">
        <v>881</v>
      </c>
      <c r="AD36" s="85">
        <v>1059</v>
      </c>
      <c r="AE36" s="83">
        <f>Balansräkningar!J36</f>
        <v>1002</v>
      </c>
      <c r="AF36" s="85">
        <v>943</v>
      </c>
      <c r="AG36" s="85">
        <v>820</v>
      </c>
      <c r="AH36" s="83">
        <v>798</v>
      </c>
      <c r="AI36" s="83">
        <v>572</v>
      </c>
      <c r="AJ36" s="83">
        <v>710</v>
      </c>
      <c r="AK36" s="83">
        <v>880</v>
      </c>
      <c r="AL36" s="83">
        <v>917</v>
      </c>
      <c r="AM36" s="83">
        <v>928</v>
      </c>
      <c r="AN36" s="83">
        <v>1122</v>
      </c>
      <c r="AO36" s="83">
        <v>1351</v>
      </c>
      <c r="AP36" s="83">
        <v>1572</v>
      </c>
      <c r="AQ36" s="83">
        <v>1637</v>
      </c>
      <c r="AR36" s="85">
        <v>1417</v>
      </c>
      <c r="AS36" s="85">
        <v>1514</v>
      </c>
      <c r="AT36" s="85">
        <v>1605</v>
      </c>
      <c r="AU36" s="85">
        <v>1535</v>
      </c>
      <c r="AV36" s="85">
        <v>1861</v>
      </c>
      <c r="AW36" s="85">
        <v>1724</v>
      </c>
      <c r="AX36" s="85">
        <v>1377</v>
      </c>
    </row>
    <row r="37" spans="1:50">
      <c r="A37" s="1"/>
      <c r="B37" s="1" t="s">
        <v>101</v>
      </c>
      <c r="C37" s="116"/>
      <c r="D37" s="116"/>
      <c r="E37" s="116"/>
      <c r="F37" s="116"/>
      <c r="G37" s="85"/>
      <c r="H37" s="85"/>
      <c r="I37" s="85"/>
      <c r="J37" s="85"/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3</v>
      </c>
      <c r="Q37" s="85">
        <v>1</v>
      </c>
      <c r="R37" s="85">
        <v>1</v>
      </c>
      <c r="S37" s="85">
        <v>1</v>
      </c>
      <c r="T37" s="85">
        <v>0</v>
      </c>
      <c r="U37" s="85">
        <v>1</v>
      </c>
      <c r="V37" s="85">
        <v>0</v>
      </c>
      <c r="W37" s="85">
        <f>Balansräkningar!H37</f>
        <v>0</v>
      </c>
      <c r="X37" s="85">
        <v>0</v>
      </c>
      <c r="Y37" s="85">
        <v>0</v>
      </c>
      <c r="Z37" s="85">
        <v>0</v>
      </c>
      <c r="AA37" s="85">
        <f>Balansräkningar!I37</f>
        <v>0</v>
      </c>
      <c r="AB37" s="85">
        <v>0</v>
      </c>
      <c r="AC37" s="85">
        <v>1</v>
      </c>
      <c r="AD37" s="95">
        <v>2</v>
      </c>
      <c r="AE37" s="83">
        <f>Balansräkningar!J37</f>
        <v>2</v>
      </c>
      <c r="AF37" s="85">
        <v>2</v>
      </c>
      <c r="AG37" s="85">
        <v>0</v>
      </c>
      <c r="AH37" s="83">
        <v>0</v>
      </c>
      <c r="AI37" s="83">
        <v>12</v>
      </c>
      <c r="AJ37" s="83">
        <v>13</v>
      </c>
      <c r="AK37" s="83">
        <v>13</v>
      </c>
      <c r="AL37" s="83">
        <v>14</v>
      </c>
      <c r="AM37" s="83">
        <v>17</v>
      </c>
      <c r="AN37" s="83">
        <v>19</v>
      </c>
      <c r="AO37" s="83">
        <v>20</v>
      </c>
      <c r="AP37" s="83">
        <v>27</v>
      </c>
      <c r="AQ37" s="83">
        <v>28</v>
      </c>
      <c r="AR37" s="85">
        <v>35</v>
      </c>
      <c r="AS37" s="85">
        <v>37</v>
      </c>
      <c r="AT37" s="85">
        <v>49</v>
      </c>
      <c r="AU37" s="85">
        <v>53</v>
      </c>
      <c r="AV37" s="85">
        <v>66</v>
      </c>
      <c r="AW37" s="85">
        <v>69</v>
      </c>
      <c r="AX37" s="85">
        <v>49</v>
      </c>
    </row>
    <row r="38" spans="1:50" ht="24" customHeight="1">
      <c r="A38" s="22"/>
      <c r="B38" s="23" t="s">
        <v>102</v>
      </c>
      <c r="C38" s="117">
        <v>17752.037793483101</v>
      </c>
      <c r="D38" s="125">
        <v>18927.680600729098</v>
      </c>
      <c r="E38" s="125">
        <v>17971.642985991599</v>
      </c>
      <c r="F38" s="125">
        <v>17757</v>
      </c>
      <c r="G38" s="118">
        <v>18319</v>
      </c>
      <c r="H38" s="114">
        <v>19399</v>
      </c>
      <c r="I38" s="114">
        <v>18945</v>
      </c>
      <c r="J38" s="114">
        <v>19689</v>
      </c>
      <c r="K38" s="118">
        <v>10292</v>
      </c>
      <c r="L38" s="114">
        <v>9855</v>
      </c>
      <c r="M38" s="114">
        <v>10401</v>
      </c>
      <c r="N38" s="114">
        <v>10462</v>
      </c>
      <c r="O38" s="118">
        <v>10695</v>
      </c>
      <c r="P38" s="114">
        <v>11519</v>
      </c>
      <c r="Q38" s="114">
        <v>11007</v>
      </c>
      <c r="R38" s="114">
        <v>9130</v>
      </c>
      <c r="S38" s="114">
        <v>10049</v>
      </c>
      <c r="T38" s="114">
        <v>12571</v>
      </c>
      <c r="U38" s="114">
        <v>9949</v>
      </c>
      <c r="V38" s="114">
        <v>8556</v>
      </c>
      <c r="W38" s="114">
        <f>Balansräkningar!H38</f>
        <v>9129</v>
      </c>
      <c r="X38" s="114">
        <v>11794</v>
      </c>
      <c r="Y38" s="114">
        <v>11871</v>
      </c>
      <c r="Z38" s="114">
        <v>12722</v>
      </c>
      <c r="AA38" s="114">
        <f>Balansräkningar!I38</f>
        <v>12733</v>
      </c>
      <c r="AB38" s="87">
        <v>12379</v>
      </c>
      <c r="AC38" s="114">
        <v>11681</v>
      </c>
      <c r="AD38" s="114">
        <v>11163</v>
      </c>
      <c r="AE38" s="119">
        <f>Balansräkningar!J38</f>
        <v>10971</v>
      </c>
      <c r="AF38" s="119">
        <v>10456</v>
      </c>
      <c r="AG38" s="119">
        <v>10354</v>
      </c>
      <c r="AH38" s="119">
        <v>10356</v>
      </c>
      <c r="AI38" s="119">
        <v>9497</v>
      </c>
      <c r="AJ38" s="119">
        <v>9736</v>
      </c>
      <c r="AK38" s="119">
        <v>9415</v>
      </c>
      <c r="AL38" s="119">
        <v>5885</v>
      </c>
      <c r="AM38" s="119">
        <v>6036</v>
      </c>
      <c r="AN38" s="119">
        <v>5955</v>
      </c>
      <c r="AO38" s="119">
        <v>4600</v>
      </c>
      <c r="AP38" s="119">
        <v>3415</v>
      </c>
      <c r="AQ38" s="119">
        <v>3989</v>
      </c>
      <c r="AR38" s="87">
        <v>5639</v>
      </c>
      <c r="AS38" s="87">
        <v>5785</v>
      </c>
      <c r="AT38" s="87">
        <v>5204</v>
      </c>
      <c r="AU38" s="87">
        <v>5718</v>
      </c>
      <c r="AV38" s="87">
        <v>6644</v>
      </c>
      <c r="AW38" s="87">
        <v>6735</v>
      </c>
      <c r="AX38" s="87">
        <v>6328</v>
      </c>
    </row>
    <row r="39" spans="1:50" ht="24" customHeight="1">
      <c r="A39" s="19"/>
      <c r="B39" s="19" t="s">
        <v>103</v>
      </c>
      <c r="C39" s="120"/>
      <c r="D39" s="120"/>
      <c r="E39" s="120"/>
      <c r="F39" s="120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90"/>
      <c r="AE39" s="128"/>
      <c r="AF39" s="84"/>
      <c r="AG39" s="84"/>
      <c r="AH39" s="128"/>
      <c r="AI39" s="122"/>
      <c r="AJ39" s="122"/>
      <c r="AK39" s="122"/>
      <c r="AL39" s="122"/>
      <c r="AM39" s="122"/>
      <c r="AN39" s="122"/>
      <c r="AO39" s="122"/>
      <c r="AP39" s="122"/>
      <c r="AQ39" s="122"/>
      <c r="AR39" s="84"/>
      <c r="AS39" s="84"/>
      <c r="AT39" s="84"/>
      <c r="AU39" s="84"/>
      <c r="AV39" s="84"/>
      <c r="AW39" s="84"/>
      <c r="AX39" s="84"/>
    </row>
    <row r="40" spans="1:50">
      <c r="A40" s="1"/>
      <c r="B40" s="1" t="s">
        <v>104</v>
      </c>
      <c r="C40" s="116">
        <v>4663.2942105000002</v>
      </c>
      <c r="D40" s="116">
        <v>5193.5373650000001</v>
      </c>
      <c r="E40" s="116">
        <v>5460.5854380000001</v>
      </c>
      <c r="F40" s="116">
        <v>6320.2562213000001</v>
      </c>
      <c r="G40" s="85">
        <v>4617</v>
      </c>
      <c r="H40" s="85">
        <v>5752</v>
      </c>
      <c r="I40" s="85">
        <v>5591</v>
      </c>
      <c r="J40" s="85">
        <v>5958</v>
      </c>
      <c r="K40" s="85">
        <v>7310</v>
      </c>
      <c r="L40" s="85">
        <v>8672</v>
      </c>
      <c r="M40" s="85">
        <v>8412</v>
      </c>
      <c r="N40" s="85">
        <v>7078</v>
      </c>
      <c r="O40" s="85">
        <v>7624</v>
      </c>
      <c r="P40" s="85">
        <v>7594</v>
      </c>
      <c r="Q40" s="85">
        <v>8015</v>
      </c>
      <c r="R40" s="85">
        <v>6442</v>
      </c>
      <c r="S40" s="85">
        <v>6681</v>
      </c>
      <c r="T40" s="85">
        <v>6323</v>
      </c>
      <c r="U40" s="85">
        <v>6018</v>
      </c>
      <c r="V40" s="85">
        <v>5710</v>
      </c>
      <c r="W40" s="85">
        <f>Balansräkningar!H40</f>
        <v>6555</v>
      </c>
      <c r="X40" s="85">
        <v>4657</v>
      </c>
      <c r="Y40" s="85">
        <v>4904</v>
      </c>
      <c r="Z40" s="85">
        <v>3586</v>
      </c>
      <c r="AA40" s="85">
        <f>Balansräkningar!I40</f>
        <v>4086</v>
      </c>
      <c r="AB40" s="85">
        <v>5295</v>
      </c>
      <c r="AC40" s="85">
        <v>4914</v>
      </c>
      <c r="AD40" s="85">
        <v>4245</v>
      </c>
      <c r="AE40" s="83">
        <f>Balansräkningar!J40</f>
        <v>4118</v>
      </c>
      <c r="AF40" s="85">
        <v>6102</v>
      </c>
      <c r="AG40" s="85">
        <v>6483</v>
      </c>
      <c r="AH40" s="83">
        <v>5892</v>
      </c>
      <c r="AI40" s="83">
        <v>6283</v>
      </c>
      <c r="AJ40" s="83">
        <v>7396</v>
      </c>
      <c r="AK40" s="83">
        <v>6810</v>
      </c>
      <c r="AL40" s="83">
        <v>5394</v>
      </c>
      <c r="AM40" s="83">
        <v>5562</v>
      </c>
      <c r="AN40" s="83">
        <v>5137</v>
      </c>
      <c r="AO40" s="83">
        <v>5255</v>
      </c>
      <c r="AP40" s="83">
        <v>4754</v>
      </c>
      <c r="AQ40" s="83">
        <v>2786</v>
      </c>
      <c r="AR40" s="85">
        <v>4350</v>
      </c>
      <c r="AS40" s="85">
        <v>3276</v>
      </c>
      <c r="AT40" s="85">
        <v>2836</v>
      </c>
      <c r="AU40" s="85">
        <v>3706</v>
      </c>
      <c r="AV40" s="85">
        <v>4322</v>
      </c>
      <c r="AW40" s="85">
        <v>5804</v>
      </c>
      <c r="AX40" s="85">
        <v>5512</v>
      </c>
    </row>
    <row r="41" spans="1:50">
      <c r="A41" s="1"/>
      <c r="B41" s="1" t="s">
        <v>152</v>
      </c>
      <c r="C41" s="116">
        <v>1015.75647512453</v>
      </c>
      <c r="D41" s="116">
        <v>1090.4749790010801</v>
      </c>
      <c r="E41" s="116">
        <v>1069.15734228168</v>
      </c>
      <c r="F41" s="116">
        <v>1077.3042895999999</v>
      </c>
      <c r="G41" s="85">
        <v>1078</v>
      </c>
      <c r="H41" s="85">
        <v>1050</v>
      </c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3"/>
      <c r="AF41" s="85"/>
      <c r="AG41" s="85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5"/>
      <c r="AS41" s="85"/>
      <c r="AT41" s="85"/>
      <c r="AU41" s="85"/>
      <c r="AV41" s="85"/>
      <c r="AW41" s="85"/>
      <c r="AX41" s="85"/>
    </row>
    <row r="42" spans="1:50">
      <c r="A42" s="1"/>
      <c r="B42" s="1" t="s">
        <v>105</v>
      </c>
      <c r="C42" s="116">
        <v>1883.5128538327201</v>
      </c>
      <c r="D42" s="116">
        <v>546.34252694767792</v>
      </c>
      <c r="E42" s="116">
        <v>422.77526634028203</v>
      </c>
      <c r="F42" s="116">
        <v>320.38876600362499</v>
      </c>
      <c r="G42" s="85">
        <v>564</v>
      </c>
      <c r="H42" s="85">
        <v>796</v>
      </c>
      <c r="I42" s="85">
        <v>645</v>
      </c>
      <c r="J42" s="85">
        <v>598</v>
      </c>
      <c r="K42" s="85">
        <v>615</v>
      </c>
      <c r="L42" s="85">
        <v>626</v>
      </c>
      <c r="M42" s="85">
        <v>380</v>
      </c>
      <c r="N42" s="85">
        <v>263</v>
      </c>
      <c r="O42" s="85">
        <v>312</v>
      </c>
      <c r="P42" s="85">
        <v>522</v>
      </c>
      <c r="Q42" s="85">
        <v>568</v>
      </c>
      <c r="R42" s="85">
        <v>402</v>
      </c>
      <c r="S42" s="85">
        <v>489</v>
      </c>
      <c r="T42" s="85">
        <v>569</v>
      </c>
      <c r="U42" s="85">
        <v>620</v>
      </c>
      <c r="V42" s="85">
        <v>768</v>
      </c>
      <c r="W42" s="85">
        <f>Balansräkningar!H42</f>
        <v>560</v>
      </c>
      <c r="X42" s="85">
        <v>402</v>
      </c>
      <c r="Y42" s="85">
        <v>287</v>
      </c>
      <c r="Z42" s="85">
        <v>356</v>
      </c>
      <c r="AA42" s="85">
        <f>Balansräkningar!I42</f>
        <v>504</v>
      </c>
      <c r="AB42" s="85">
        <v>401</v>
      </c>
      <c r="AC42" s="85">
        <v>330</v>
      </c>
      <c r="AD42" s="85">
        <v>386</v>
      </c>
      <c r="AE42" s="83">
        <f>Balansräkningar!J42</f>
        <v>622</v>
      </c>
      <c r="AF42" s="85">
        <v>339</v>
      </c>
      <c r="AG42" s="85">
        <v>249</v>
      </c>
      <c r="AH42" s="83">
        <v>219</v>
      </c>
      <c r="AI42" s="83">
        <v>240</v>
      </c>
      <c r="AJ42" s="83">
        <v>347</v>
      </c>
      <c r="AK42" s="83">
        <v>357</v>
      </c>
      <c r="AL42" s="83">
        <v>211</v>
      </c>
      <c r="AM42" s="83">
        <v>263</v>
      </c>
      <c r="AN42" s="83">
        <v>385</v>
      </c>
      <c r="AO42" s="83">
        <v>414</v>
      </c>
      <c r="AP42" s="83">
        <v>448</v>
      </c>
      <c r="AQ42" s="83">
        <v>1003</v>
      </c>
      <c r="AR42" s="85">
        <v>727</v>
      </c>
      <c r="AS42" s="85">
        <v>580</v>
      </c>
      <c r="AT42" s="85">
        <v>568</v>
      </c>
      <c r="AU42" s="85">
        <v>1064</v>
      </c>
      <c r="AV42" s="85">
        <v>931</v>
      </c>
      <c r="AW42" s="85">
        <v>530</v>
      </c>
      <c r="AX42" s="85">
        <v>556</v>
      </c>
    </row>
    <row r="43" spans="1:50">
      <c r="A43" s="1"/>
      <c r="B43" s="1" t="s">
        <v>106</v>
      </c>
      <c r="C43" s="116">
        <v>10326.004174174001</v>
      </c>
      <c r="D43" s="116">
        <v>9345.6797067833195</v>
      </c>
      <c r="E43" s="116">
        <v>9192.1519638461614</v>
      </c>
      <c r="F43" s="116">
        <v>9754.2422597693203</v>
      </c>
      <c r="G43" s="85">
        <v>10021</v>
      </c>
      <c r="H43" s="85">
        <v>9345</v>
      </c>
      <c r="I43" s="85">
        <v>9516</v>
      </c>
      <c r="J43" s="85">
        <v>9851</v>
      </c>
      <c r="K43" s="85">
        <v>9922</v>
      </c>
      <c r="L43" s="85">
        <v>8452</v>
      </c>
      <c r="M43" s="85">
        <v>8911</v>
      </c>
      <c r="N43" s="85">
        <v>9451</v>
      </c>
      <c r="O43" s="85">
        <v>8557</v>
      </c>
      <c r="P43" s="85">
        <v>7407</v>
      </c>
      <c r="Q43" s="85">
        <v>7142</v>
      </c>
      <c r="R43" s="85">
        <v>7148</v>
      </c>
      <c r="S43" s="85">
        <v>7227</v>
      </c>
      <c r="T43" s="85">
        <v>6431</v>
      </c>
      <c r="U43" s="85">
        <v>6636</v>
      </c>
      <c r="V43" s="85">
        <v>6247</v>
      </c>
      <c r="W43" s="85">
        <f>Balansräkningar!H43</f>
        <v>6432</v>
      </c>
      <c r="X43" s="85">
        <v>5554</v>
      </c>
      <c r="Y43" s="85">
        <v>5681</v>
      </c>
      <c r="Z43" s="85">
        <v>6076</v>
      </c>
      <c r="AA43" s="85">
        <f>Balansräkningar!I43</f>
        <v>6005</v>
      </c>
      <c r="AB43" s="85">
        <v>5478</v>
      </c>
      <c r="AC43" s="85">
        <v>5577</v>
      </c>
      <c r="AD43" s="85">
        <v>5574</v>
      </c>
      <c r="AE43" s="83">
        <f>Balansräkningar!J43</f>
        <v>5649</v>
      </c>
      <c r="AF43" s="85">
        <v>5486</v>
      </c>
      <c r="AG43" s="85">
        <v>5451</v>
      </c>
      <c r="AH43" s="83">
        <v>5594</v>
      </c>
      <c r="AI43" s="83">
        <v>6016</v>
      </c>
      <c r="AJ43" s="83">
        <v>5972</v>
      </c>
      <c r="AK43" s="83">
        <v>5788</v>
      </c>
      <c r="AL43" s="83">
        <v>5664</v>
      </c>
      <c r="AM43" s="83">
        <v>5930</v>
      </c>
      <c r="AN43" s="83">
        <v>5352</v>
      </c>
      <c r="AO43" s="83">
        <v>4766</v>
      </c>
      <c r="AP43" s="83">
        <v>4843</v>
      </c>
      <c r="AQ43" s="83">
        <v>5037</v>
      </c>
      <c r="AR43" s="85">
        <v>5122</v>
      </c>
      <c r="AS43" s="85">
        <v>5208</v>
      </c>
      <c r="AT43" s="85">
        <v>4924</v>
      </c>
      <c r="AU43" s="85">
        <v>5012</v>
      </c>
      <c r="AV43" s="85">
        <v>4545</v>
      </c>
      <c r="AW43" s="85">
        <v>4463</v>
      </c>
      <c r="AX43" s="85">
        <v>4744</v>
      </c>
    </row>
    <row r="44" spans="1:50">
      <c r="A44" s="1"/>
      <c r="B44" s="1" t="s">
        <v>140</v>
      </c>
      <c r="C44" s="116">
        <v>19461.613259684898</v>
      </c>
      <c r="D44" s="116">
        <v>21040.295842574698</v>
      </c>
      <c r="E44" s="116">
        <v>21654.1932781412</v>
      </c>
      <c r="F44" s="116">
        <v>21746.8760235644</v>
      </c>
      <c r="G44" s="85">
        <v>20419</v>
      </c>
      <c r="H44" s="85">
        <v>20897</v>
      </c>
      <c r="I44" s="85">
        <v>22614</v>
      </c>
      <c r="J44" s="85">
        <v>21601</v>
      </c>
      <c r="K44" s="85">
        <v>20738</v>
      </c>
      <c r="L44" s="85">
        <v>18295</v>
      </c>
      <c r="M44" s="85">
        <v>18868</v>
      </c>
      <c r="N44" s="85">
        <v>17615</v>
      </c>
      <c r="O44" s="85">
        <v>16636</v>
      </c>
      <c r="P44" s="85">
        <v>17410</v>
      </c>
      <c r="Q44" s="85">
        <v>18717</v>
      </c>
      <c r="R44" s="85">
        <v>18469</v>
      </c>
      <c r="S44" s="85">
        <v>18473</v>
      </c>
      <c r="T44" s="85">
        <v>17777</v>
      </c>
      <c r="U44" s="85">
        <v>18259</v>
      </c>
      <c r="V44" s="85">
        <v>15925</v>
      </c>
      <c r="W44" s="85">
        <f>Balansräkningar!H44</f>
        <v>15821</v>
      </c>
      <c r="X44" s="85">
        <v>16415</v>
      </c>
      <c r="Y44" s="85">
        <v>16078</v>
      </c>
      <c r="Z44" s="85">
        <v>16568</v>
      </c>
      <c r="AA44" s="85">
        <f>Balansräkningar!I44</f>
        <v>14545</v>
      </c>
      <c r="AB44" s="85">
        <v>15494</v>
      </c>
      <c r="AC44" s="85">
        <v>14876</v>
      </c>
      <c r="AD44" s="85">
        <v>14459</v>
      </c>
      <c r="AE44" s="83">
        <f>Balansräkningar!J44</f>
        <v>15013</v>
      </c>
      <c r="AF44" s="85">
        <v>14756</v>
      </c>
      <c r="AG44" s="85">
        <v>14973</v>
      </c>
      <c r="AH44" s="83">
        <v>14808</v>
      </c>
      <c r="AI44" s="83">
        <v>15760</v>
      </c>
      <c r="AJ44" s="83">
        <v>15473</v>
      </c>
      <c r="AK44" s="83">
        <v>17024</v>
      </c>
      <c r="AL44" s="83">
        <v>16483</v>
      </c>
      <c r="AM44" s="83">
        <v>16827</v>
      </c>
      <c r="AN44" s="83">
        <v>16806</v>
      </c>
      <c r="AO44" s="83">
        <v>17137</v>
      </c>
      <c r="AP44" s="83">
        <v>16118</v>
      </c>
      <c r="AQ44" s="83">
        <v>16937</v>
      </c>
      <c r="AR44" s="85">
        <v>16410</v>
      </c>
      <c r="AS44" s="85">
        <v>18232</v>
      </c>
      <c r="AT44" s="85">
        <v>16845</v>
      </c>
      <c r="AU44" s="85">
        <v>16899</v>
      </c>
      <c r="AV44" s="85">
        <v>16925</v>
      </c>
      <c r="AW44" s="85">
        <v>17083</v>
      </c>
      <c r="AX44" s="85">
        <v>17134</v>
      </c>
    </row>
    <row r="45" spans="1:50">
      <c r="A45" s="1"/>
      <c r="B45" s="1" t="s">
        <v>107</v>
      </c>
      <c r="C45" s="116">
        <v>31812.503032721401</v>
      </c>
      <c r="D45" s="116">
        <v>36331.148928529605</v>
      </c>
      <c r="E45" s="116">
        <v>35487</v>
      </c>
      <c r="F45" s="116">
        <v>39734</v>
      </c>
      <c r="G45" s="85">
        <v>37979</v>
      </c>
      <c r="H45" s="85">
        <v>40893</v>
      </c>
      <c r="I45" s="85">
        <v>38563</v>
      </c>
      <c r="J45" s="85">
        <v>39877</v>
      </c>
      <c r="K45" s="85">
        <v>38072</v>
      </c>
      <c r="L45" s="85">
        <v>42980</v>
      </c>
      <c r="M45" s="85">
        <v>41919</v>
      </c>
      <c r="N45" s="85">
        <v>37515</v>
      </c>
      <c r="O45" s="85">
        <v>38428</v>
      </c>
      <c r="P45" s="85">
        <v>37658</v>
      </c>
      <c r="Q45" s="85">
        <v>36221</v>
      </c>
      <c r="R45" s="85">
        <v>34369</v>
      </c>
      <c r="S45" s="85">
        <v>36080</v>
      </c>
      <c r="T45" s="85">
        <v>34070</v>
      </c>
      <c r="U45" s="85">
        <v>33145</v>
      </c>
      <c r="V45" s="85">
        <v>31901</v>
      </c>
      <c r="W45" s="85">
        <f>Balansräkningar!H45</f>
        <v>34964</v>
      </c>
      <c r="X45" s="85">
        <v>34259</v>
      </c>
      <c r="Y45" s="85">
        <v>33976</v>
      </c>
      <c r="Z45" s="85">
        <v>33370</v>
      </c>
      <c r="AA45" s="85">
        <f>Balansräkningar!I45</f>
        <v>33496</v>
      </c>
      <c r="AB45" s="85">
        <v>32124</v>
      </c>
      <c r="AC45" s="85">
        <v>29833</v>
      </c>
      <c r="AD45" s="85">
        <v>27353</v>
      </c>
      <c r="AE45" s="83">
        <f>Balansräkningar!J45</f>
        <v>29994</v>
      </c>
      <c r="AF45" s="85">
        <v>29435</v>
      </c>
      <c r="AG45" s="85">
        <v>29472</v>
      </c>
      <c r="AH45" s="83">
        <v>27996</v>
      </c>
      <c r="AI45" s="83">
        <v>31086</v>
      </c>
      <c r="AJ45" s="83">
        <v>29186</v>
      </c>
      <c r="AK45" s="83">
        <v>28585</v>
      </c>
      <c r="AL45" s="83">
        <v>26468</v>
      </c>
      <c r="AM45" s="83">
        <v>28568</v>
      </c>
      <c r="AN45" s="83">
        <v>28245</v>
      </c>
      <c r="AO45" s="83">
        <v>26729</v>
      </c>
      <c r="AP45" s="83">
        <v>24682</v>
      </c>
      <c r="AQ45" s="83">
        <v>27168</v>
      </c>
      <c r="AR45" s="85">
        <v>27426</v>
      </c>
      <c r="AS45" s="85">
        <v>28834</v>
      </c>
      <c r="AT45" s="85">
        <v>26090</v>
      </c>
      <c r="AU45" s="85">
        <v>31198</v>
      </c>
      <c r="AV45" s="85">
        <v>33208</v>
      </c>
      <c r="AW45" s="85">
        <v>34262</v>
      </c>
      <c r="AX45" s="85">
        <v>32526</v>
      </c>
    </row>
    <row r="46" spans="1:50" ht="24" customHeight="1">
      <c r="A46" s="22"/>
      <c r="B46" s="23" t="s">
        <v>108</v>
      </c>
      <c r="C46" s="117">
        <v>69162.684006037511</v>
      </c>
      <c r="D46" s="125">
        <v>73547.479348836394</v>
      </c>
      <c r="E46" s="125">
        <v>73285.863288609326</v>
      </c>
      <c r="F46" s="125">
        <v>78952</v>
      </c>
      <c r="G46" s="118">
        <v>74678</v>
      </c>
      <c r="H46" s="114">
        <v>78733</v>
      </c>
      <c r="I46" s="114">
        <v>76929</v>
      </c>
      <c r="J46" s="114">
        <v>77885</v>
      </c>
      <c r="K46" s="118">
        <v>76657</v>
      </c>
      <c r="L46" s="114">
        <v>79025</v>
      </c>
      <c r="M46" s="114">
        <v>78490</v>
      </c>
      <c r="N46" s="114">
        <v>71922</v>
      </c>
      <c r="O46" s="118">
        <v>71557</v>
      </c>
      <c r="P46" s="114">
        <v>70591</v>
      </c>
      <c r="Q46" s="114">
        <v>70663</v>
      </c>
      <c r="R46" s="114">
        <v>66830</v>
      </c>
      <c r="S46" s="114">
        <v>68950</v>
      </c>
      <c r="T46" s="114">
        <v>65170</v>
      </c>
      <c r="U46" s="114">
        <v>64678</v>
      </c>
      <c r="V46" s="114">
        <v>60551</v>
      </c>
      <c r="W46" s="114">
        <f>Balansräkningar!H46</f>
        <v>64332</v>
      </c>
      <c r="X46" s="114">
        <v>61287</v>
      </c>
      <c r="Y46" s="114">
        <v>60926</v>
      </c>
      <c r="Z46" s="114">
        <v>59956</v>
      </c>
      <c r="AA46" s="114">
        <f>Balansräkningar!I46</f>
        <v>58636</v>
      </c>
      <c r="AB46" s="87">
        <v>58792</v>
      </c>
      <c r="AC46" s="114">
        <v>55530</v>
      </c>
      <c r="AD46" s="114">
        <v>52017</v>
      </c>
      <c r="AE46" s="119">
        <f>Balansräkningar!J46</f>
        <v>55396</v>
      </c>
      <c r="AF46" s="119">
        <v>56118</v>
      </c>
      <c r="AG46" s="119">
        <v>56628</v>
      </c>
      <c r="AH46" s="119">
        <v>54509</v>
      </c>
      <c r="AI46" s="119">
        <v>59385</v>
      </c>
      <c r="AJ46" s="119">
        <v>58374</v>
      </c>
      <c r="AK46" s="119">
        <v>58564</v>
      </c>
      <c r="AL46" s="119">
        <v>54220</v>
      </c>
      <c r="AM46" s="119">
        <v>57150</v>
      </c>
      <c r="AN46" s="119">
        <v>55925</v>
      </c>
      <c r="AO46" s="119">
        <v>54301</v>
      </c>
      <c r="AP46" s="119">
        <v>50846</v>
      </c>
      <c r="AQ46" s="119">
        <v>52931</v>
      </c>
      <c r="AR46" s="87">
        <v>54035</v>
      </c>
      <c r="AS46" s="87">
        <v>56130</v>
      </c>
      <c r="AT46" s="87">
        <v>51263</v>
      </c>
      <c r="AU46" s="87">
        <v>57879</v>
      </c>
      <c r="AV46" s="87">
        <v>59931</v>
      </c>
      <c r="AW46" s="87">
        <v>62141</v>
      </c>
      <c r="AX46" s="87">
        <v>60471</v>
      </c>
    </row>
    <row r="47" spans="1:50" ht="24" customHeight="1">
      <c r="A47" s="25"/>
      <c r="B47" s="25" t="s">
        <v>109</v>
      </c>
      <c r="C47" s="120">
        <v>125631.868587587</v>
      </c>
      <c r="D47" s="127">
        <v>128160.01367913699</v>
      </c>
      <c r="E47" s="127">
        <v>127395.86165642063</v>
      </c>
      <c r="F47" s="127">
        <v>131499.26220184259</v>
      </c>
      <c r="G47" s="84">
        <v>126018</v>
      </c>
      <c r="H47" s="88">
        <v>128443</v>
      </c>
      <c r="I47" s="88">
        <v>125459</v>
      </c>
      <c r="J47" s="88">
        <v>125608</v>
      </c>
      <c r="K47" s="84">
        <v>116296</v>
      </c>
      <c r="L47" s="88">
        <v>116914</v>
      </c>
      <c r="M47" s="88">
        <v>116048</v>
      </c>
      <c r="N47" s="88">
        <v>110524</v>
      </c>
      <c r="O47" s="84">
        <v>109437</v>
      </c>
      <c r="P47" s="88">
        <v>107409</v>
      </c>
      <c r="Q47" s="88">
        <v>106118</v>
      </c>
      <c r="R47" s="88">
        <v>104981</v>
      </c>
      <c r="S47" s="129">
        <v>106505</v>
      </c>
      <c r="T47" s="88">
        <v>98962</v>
      </c>
      <c r="U47" s="129">
        <v>96565</v>
      </c>
      <c r="V47" s="129">
        <v>92604</v>
      </c>
      <c r="W47" s="129">
        <f>Balansräkningar!H47</f>
        <v>97667</v>
      </c>
      <c r="X47" s="88">
        <v>94521</v>
      </c>
      <c r="Y47" s="88">
        <v>93854</v>
      </c>
      <c r="Z47" s="88">
        <v>95268</v>
      </c>
      <c r="AA47" s="129">
        <f>Balansräkningar!I47</f>
        <v>92774</v>
      </c>
      <c r="AB47" s="88">
        <v>91478</v>
      </c>
      <c r="AC47" s="88">
        <v>86560</v>
      </c>
      <c r="AD47" s="88">
        <v>84513</v>
      </c>
      <c r="AE47" s="129">
        <f>Balansräkningar!J47</f>
        <v>87731</v>
      </c>
      <c r="AF47" s="88">
        <v>87046</v>
      </c>
      <c r="AG47" s="88">
        <v>86448</v>
      </c>
      <c r="AH47" s="88">
        <v>85237</v>
      </c>
      <c r="AI47" s="88">
        <v>88235</v>
      </c>
      <c r="AJ47" s="88">
        <v>86505</v>
      </c>
      <c r="AK47" s="88">
        <v>85731</v>
      </c>
      <c r="AL47" s="88">
        <v>80343</v>
      </c>
      <c r="AM47" s="88">
        <v>82770</v>
      </c>
      <c r="AN47" s="88">
        <v>81166</v>
      </c>
      <c r="AO47" s="88">
        <v>79391</v>
      </c>
      <c r="AP47" s="88">
        <v>74632</v>
      </c>
      <c r="AQ47" s="88">
        <v>77712</v>
      </c>
      <c r="AR47" s="88">
        <v>77689</v>
      </c>
      <c r="AS47" s="88">
        <v>80048</v>
      </c>
      <c r="AT47" s="88">
        <v>77220</v>
      </c>
      <c r="AU47" s="88">
        <v>83765</v>
      </c>
      <c r="AV47" s="88">
        <v>85599</v>
      </c>
      <c r="AW47" s="88">
        <v>87171</v>
      </c>
      <c r="AX47" s="88">
        <v>85474</v>
      </c>
    </row>
    <row r="48" spans="1:50">
      <c r="A48" s="1"/>
      <c r="B48" s="1" t="s">
        <v>110</v>
      </c>
      <c r="C48" s="116">
        <v>22412</v>
      </c>
      <c r="D48" s="116">
        <v>23942</v>
      </c>
      <c r="E48" s="116">
        <v>23519</v>
      </c>
      <c r="F48" s="116">
        <v>24033</v>
      </c>
      <c r="G48" s="85">
        <v>22917</v>
      </c>
      <c r="H48" s="85">
        <v>25243</v>
      </c>
      <c r="I48" s="85">
        <v>23615</v>
      </c>
      <c r="J48" s="85">
        <v>24815</v>
      </c>
      <c r="K48" s="85">
        <v>16840</v>
      </c>
      <c r="L48" s="85">
        <v>17557</v>
      </c>
      <c r="M48" s="85">
        <v>17354</v>
      </c>
      <c r="N48" s="85">
        <v>16107</v>
      </c>
      <c r="O48" s="85">
        <v>16926</v>
      </c>
      <c r="P48" s="85">
        <v>17290</v>
      </c>
      <c r="Q48" s="85">
        <v>17146</v>
      </c>
      <c r="R48" s="85">
        <v>13752</v>
      </c>
      <c r="S48" s="85">
        <v>15099</v>
      </c>
      <c r="T48" s="85">
        <v>17451</v>
      </c>
      <c r="U48" s="85">
        <v>14796</v>
      </c>
      <c r="V48" s="85">
        <v>13349</v>
      </c>
      <c r="W48" s="85">
        <f>Balansräkningar!H48</f>
        <v>14194</v>
      </c>
      <c r="X48" s="85">
        <v>14865</v>
      </c>
      <c r="Y48" s="85">
        <v>15281</v>
      </c>
      <c r="Z48" s="85">
        <v>14886</v>
      </c>
      <c r="AA48" s="85">
        <f>Balansräkningar!I48</f>
        <v>15351</v>
      </c>
      <c r="AB48" s="85">
        <v>16389</v>
      </c>
      <c r="AC48" s="85">
        <v>15502</v>
      </c>
      <c r="AD48" s="85">
        <v>14223</v>
      </c>
      <c r="AE48" s="83">
        <f>Balansräkningar!J48</f>
        <v>14025</v>
      </c>
      <c r="AF48" s="85">
        <v>15581</v>
      </c>
      <c r="AG48" s="85">
        <v>15877</v>
      </c>
      <c r="AH48" s="83">
        <v>15359</v>
      </c>
      <c r="AI48" s="83">
        <v>15124</v>
      </c>
      <c r="AJ48" s="83">
        <v>16215</v>
      </c>
      <c r="AK48" s="83">
        <v>15259</v>
      </c>
      <c r="AL48" s="83">
        <v>10312</v>
      </c>
      <c r="AM48" s="83">
        <v>10581</v>
      </c>
      <c r="AN48" s="83">
        <v>9813</v>
      </c>
      <c r="AO48" s="83">
        <v>8390</v>
      </c>
      <c r="AP48" s="83">
        <v>6490</v>
      </c>
      <c r="AQ48" s="83">
        <v>4931</v>
      </c>
      <c r="AR48" s="85">
        <v>8069</v>
      </c>
      <c r="AS48" s="85">
        <v>7231</v>
      </c>
      <c r="AT48" s="85">
        <v>6288</v>
      </c>
      <c r="AU48" s="85">
        <v>7679</v>
      </c>
      <c r="AV48" s="85">
        <v>8672</v>
      </c>
      <c r="AW48" s="85">
        <v>10377</v>
      </c>
      <c r="AX48" s="85">
        <v>10024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&amp;C&amp;"Calibri"&amp;8&amp;K000000 General&amp;1#_x000D_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A1:K12"/>
  <sheetViews>
    <sheetView tabSelected="1" topLeftCell="B1" zoomScaleNormal="100" workbookViewId="0">
      <selection activeCell="E16" sqref="E16"/>
    </sheetView>
  </sheetViews>
  <sheetFormatPr defaultColWidth="9.109375" defaultRowHeight="13.2"/>
  <cols>
    <col min="1" max="1" width="0" style="5" hidden="1" customWidth="1"/>
    <col min="2" max="2" width="40.109375" style="5" bestFit="1" customWidth="1"/>
    <col min="3" max="3" width="7.33203125" style="5" bestFit="1" customWidth="1"/>
    <col min="4" max="4" width="7.33203125" style="5" customWidth="1"/>
    <col min="5" max="5" width="7.33203125" style="5" bestFit="1" customWidth="1"/>
    <col min="6" max="10" width="5.5546875" style="5" bestFit="1" customWidth="1"/>
    <col min="11" max="11" width="6.5546875" style="13" bestFit="1" customWidth="1"/>
    <col min="12" max="16384" width="9.109375" style="5"/>
  </cols>
  <sheetData>
    <row r="1" spans="1:11" s="16" customFormat="1" ht="22.8">
      <c r="A1" s="5"/>
      <c r="B1" s="3" t="s">
        <v>111</v>
      </c>
      <c r="C1" s="3"/>
      <c r="D1" s="3"/>
      <c r="E1" s="3"/>
      <c r="F1" s="3"/>
      <c r="G1" s="3"/>
      <c r="H1" s="3"/>
      <c r="I1" s="3"/>
      <c r="J1" s="3"/>
      <c r="K1" s="12"/>
    </row>
    <row r="2" spans="1:11" s="16" customFormat="1">
      <c r="A2" s="5"/>
      <c r="B2" s="6" t="s">
        <v>38</v>
      </c>
      <c r="C2" s="6"/>
      <c r="D2" s="6"/>
      <c r="E2" s="6"/>
      <c r="F2" s="6"/>
      <c r="G2" s="6"/>
      <c r="H2" s="6"/>
      <c r="I2" s="6"/>
      <c r="J2" s="6"/>
      <c r="K2" s="12" t="s">
        <v>0</v>
      </c>
    </row>
    <row r="3" spans="1:11" s="16" customFormat="1">
      <c r="A3" s="5"/>
      <c r="B3" s="7"/>
      <c r="C3" s="8">
        <v>2024</v>
      </c>
      <c r="D3" s="8">
        <v>2023</v>
      </c>
      <c r="E3" s="8">
        <v>2022</v>
      </c>
      <c r="F3" s="8">
        <v>2021</v>
      </c>
      <c r="G3" s="8">
        <v>2020</v>
      </c>
      <c r="H3" s="8">
        <v>2019</v>
      </c>
      <c r="I3" s="8">
        <v>2018</v>
      </c>
      <c r="J3" s="8">
        <v>2017</v>
      </c>
      <c r="K3" s="8">
        <v>2016</v>
      </c>
    </row>
    <row r="4" spans="1:11" s="16" customFormat="1">
      <c r="A4" s="5"/>
      <c r="B4" s="9" t="s">
        <v>112</v>
      </c>
      <c r="C4" s="14">
        <v>232.7</v>
      </c>
      <c r="D4" s="14">
        <v>182.4</v>
      </c>
      <c r="E4" s="14">
        <v>165</v>
      </c>
      <c r="F4" s="14">
        <v>234.2</v>
      </c>
      <c r="G4" s="14">
        <v>209.7</v>
      </c>
      <c r="H4" s="14">
        <v>211.7</v>
      </c>
      <c r="I4" s="14">
        <v>141</v>
      </c>
      <c r="J4" s="14">
        <v>170</v>
      </c>
      <c r="K4" s="14">
        <v>215.1</v>
      </c>
    </row>
    <row r="5" spans="1:11" s="16" customFormat="1">
      <c r="A5" s="5"/>
      <c r="B5" s="9" t="s">
        <v>113</v>
      </c>
      <c r="C5" s="14">
        <v>95.756049999999988</v>
      </c>
      <c r="D5" s="14">
        <v>76.599999999999994</v>
      </c>
      <c r="E5" s="14">
        <v>69.3</v>
      </c>
      <c r="F5" s="14">
        <v>98.341299462400002</v>
      </c>
      <c r="G5" s="14">
        <v>86.5</v>
      </c>
      <c r="H5" s="14">
        <v>87.1</v>
      </c>
      <c r="I5" s="14">
        <v>57.8</v>
      </c>
      <c r="J5" s="14">
        <v>69.5</v>
      </c>
      <c r="K5" s="14">
        <v>88.042242862799995</v>
      </c>
    </row>
    <row r="6" spans="1:11" s="16" customFormat="1" ht="15.6">
      <c r="A6" s="5"/>
      <c r="B6" s="9" t="s">
        <v>154</v>
      </c>
      <c r="C6" s="14">
        <v>411.5</v>
      </c>
      <c r="D6" s="14">
        <v>410.2</v>
      </c>
      <c r="E6" s="14">
        <v>419.9</v>
      </c>
      <c r="F6" s="14">
        <v>412.24758400000002</v>
      </c>
      <c r="G6" s="14">
        <v>412.3</v>
      </c>
      <c r="H6" s="14">
        <v>411.5</v>
      </c>
      <c r="I6" s="14">
        <v>409.7</v>
      </c>
      <c r="J6" s="14">
        <v>408.9</v>
      </c>
      <c r="K6" s="14">
        <v>409.30842799999999</v>
      </c>
    </row>
    <row r="7" spans="1:11" s="16" customFormat="1">
      <c r="A7" s="5"/>
      <c r="B7" s="9" t="s">
        <v>114</v>
      </c>
      <c r="C7" s="14">
        <v>237</v>
      </c>
      <c r="D7" s="14">
        <v>195</v>
      </c>
      <c r="E7" s="14">
        <v>245</v>
      </c>
      <c r="F7" s="14">
        <v>258.8</v>
      </c>
      <c r="G7" s="14">
        <v>238.9</v>
      </c>
      <c r="H7" s="14">
        <v>216</v>
      </c>
      <c r="I7" s="14">
        <v>179.7</v>
      </c>
      <c r="J7" s="14">
        <v>226.6</v>
      </c>
      <c r="K7" s="14">
        <v>218.7</v>
      </c>
    </row>
    <row r="8" spans="1:11" s="16" customFormat="1">
      <c r="A8" s="5"/>
      <c r="B8" s="9" t="s">
        <v>115</v>
      </c>
      <c r="C8" s="14">
        <v>167.35</v>
      </c>
      <c r="D8" s="14">
        <v>141.6</v>
      </c>
      <c r="E8" s="14">
        <v>134.4</v>
      </c>
      <c r="F8" s="14">
        <v>203.3</v>
      </c>
      <c r="G8" s="14">
        <v>146</v>
      </c>
      <c r="H8" s="14">
        <v>140.85</v>
      </c>
      <c r="I8" s="14">
        <v>134.85</v>
      </c>
      <c r="J8" s="14">
        <v>170</v>
      </c>
      <c r="K8" s="14">
        <v>149.19999999999999</v>
      </c>
    </row>
    <row r="9" spans="1:11" s="16" customFormat="1" ht="15.6">
      <c r="A9" s="5"/>
      <c r="B9" s="9" t="s">
        <v>155</v>
      </c>
      <c r="C9" s="14">
        <v>3.4</v>
      </c>
      <c r="D9" s="14">
        <v>3</v>
      </c>
      <c r="E9" s="14">
        <v>4.5</v>
      </c>
      <c r="F9" s="14">
        <v>4.269854824935952</v>
      </c>
      <c r="G9" s="14">
        <v>4.5</v>
      </c>
      <c r="H9" s="14">
        <v>3</v>
      </c>
      <c r="I9" s="14">
        <v>4.3</v>
      </c>
      <c r="J9" s="14">
        <v>4.9000000000000004</v>
      </c>
      <c r="K9" s="14">
        <v>3.8354253835425385</v>
      </c>
    </row>
    <row r="10" spans="1:11" s="16" customFormat="1" ht="15.6">
      <c r="A10" s="5"/>
      <c r="B10" s="9" t="s">
        <v>156</v>
      </c>
      <c r="C10" s="15">
        <v>14.12</v>
      </c>
      <c r="D10" s="15">
        <v>7.89</v>
      </c>
      <c r="E10" s="15">
        <v>18.62</v>
      </c>
      <c r="F10" s="15">
        <v>19.8</v>
      </c>
      <c r="G10" s="15">
        <v>22.46</v>
      </c>
      <c r="H10" s="15">
        <v>15.46</v>
      </c>
      <c r="I10" s="15">
        <v>9.5500000000000007</v>
      </c>
      <c r="J10" s="15">
        <v>12.01</v>
      </c>
      <c r="K10" s="15">
        <v>15.89</v>
      </c>
    </row>
    <row r="11" spans="1:11" s="16" customFormat="1">
      <c r="A11" s="5"/>
      <c r="B11" s="9" t="s">
        <v>168</v>
      </c>
      <c r="C11" s="130" t="s">
        <v>172</v>
      </c>
      <c r="D11" s="130" t="s">
        <v>170</v>
      </c>
      <c r="E11" s="130">
        <v>7.5</v>
      </c>
      <c r="F11" s="15" t="s">
        <v>171</v>
      </c>
      <c r="G11" s="15">
        <v>9.5</v>
      </c>
      <c r="H11" s="15">
        <v>3.25</v>
      </c>
      <c r="I11" s="15">
        <v>6</v>
      </c>
      <c r="J11" s="15">
        <v>8.25</v>
      </c>
      <c r="K11" s="15">
        <v>8.25</v>
      </c>
    </row>
    <row r="12" spans="1:11" s="16" customFormat="1" ht="15.6">
      <c r="A12" s="5"/>
      <c r="B12" s="9" t="s">
        <v>169</v>
      </c>
      <c r="C12" s="9">
        <v>57</v>
      </c>
      <c r="D12" s="9">
        <v>70</v>
      </c>
      <c r="E12" s="9">
        <v>40</v>
      </c>
      <c r="F12" s="9">
        <v>50.505050505050498</v>
      </c>
      <c r="G12" s="9">
        <v>42</v>
      </c>
      <c r="H12" s="9">
        <v>40</v>
      </c>
      <c r="I12" s="9">
        <v>63</v>
      </c>
      <c r="J12" s="9">
        <v>69</v>
      </c>
      <c r="K12" s="9">
        <v>52</v>
      </c>
    </row>
  </sheetData>
  <phoneticPr fontId="11" type="noConversion"/>
  <pageMargins left="0.7" right="0.7" top="0.75" bottom="0.75" header="0.3" footer="0.3"/>
  <pageSetup scale="95" orientation="portrait" r:id="rId1"/>
  <headerFooter>
    <oddHeader>&amp;C&amp;"Calibri"&amp;8&amp;K000000 General&amp;1#_x000D_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P29" sqref="P29"/>
    </sheetView>
  </sheetViews>
  <sheetFormatPr defaultRowHeight="13.2"/>
  <sheetData/>
  <pageMargins left="0.7" right="0.7" top="0.75" bottom="0.75" header="0.3" footer="0.3"/>
  <headerFooter>
    <oddHeader>&amp;C&amp;"Calibri"&amp;8&amp;K000000 General&amp;1#_x000D_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00B050"/>
    <outlinePr summaryBelow="0" summaryRight="0"/>
  </sheetPr>
  <dimension ref="A1:AX19"/>
  <sheetViews>
    <sheetView showGridLines="0" topLeftCell="B1" zoomScale="70" zoomScaleNormal="70" workbookViewId="0">
      <selection activeCell="W39" sqref="W39"/>
    </sheetView>
  </sheetViews>
  <sheetFormatPr defaultColWidth="8.88671875" defaultRowHeight="13.2"/>
  <cols>
    <col min="1" max="1" width="0" style="16" hidden="1" customWidth="1"/>
    <col min="2" max="2" width="54.88671875" style="24" bestFit="1" customWidth="1"/>
    <col min="3" max="6" width="7.44140625" style="69" bestFit="1" customWidth="1"/>
    <col min="7" max="22" width="7.44140625" style="24" bestFit="1" customWidth="1"/>
    <col min="23" max="30" width="7.109375" style="24" bestFit="1" customWidth="1"/>
    <col min="31" max="50" width="9.109375" style="17"/>
    <col min="51" max="16384" width="8.88671875" style="16"/>
  </cols>
  <sheetData>
    <row r="1" spans="1:50" ht="22.8">
      <c r="B1" s="3" t="s">
        <v>37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55</v>
      </c>
      <c r="C2" s="131" t="s">
        <v>162</v>
      </c>
      <c r="D2" s="132"/>
      <c r="E2" s="132"/>
      <c r="F2" s="132"/>
      <c r="G2" s="131" t="s">
        <v>149</v>
      </c>
      <c r="H2" s="132"/>
      <c r="I2" s="132"/>
      <c r="J2" s="132"/>
      <c r="K2" s="131" t="s">
        <v>135</v>
      </c>
      <c r="L2" s="132"/>
      <c r="M2" s="132"/>
      <c r="N2" s="132"/>
      <c r="O2" s="131" t="s">
        <v>134</v>
      </c>
      <c r="P2" s="131"/>
      <c r="Q2" s="131"/>
      <c r="R2" s="131"/>
      <c r="S2" s="131" t="s">
        <v>124</v>
      </c>
      <c r="T2" s="132"/>
      <c r="U2" s="132"/>
      <c r="V2" s="132"/>
      <c r="W2" s="131" t="s">
        <v>167</v>
      </c>
      <c r="X2" s="131"/>
      <c r="Y2" s="131"/>
      <c r="Z2" s="131"/>
      <c r="AA2" s="131" t="s">
        <v>32</v>
      </c>
      <c r="AB2" s="132"/>
      <c r="AC2" s="132"/>
      <c r="AD2" s="132"/>
      <c r="AE2" s="131" t="s">
        <v>23</v>
      </c>
      <c r="AF2" s="131"/>
      <c r="AG2" s="131"/>
      <c r="AH2" s="131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</row>
    <row r="3" spans="1:50">
      <c r="A3" s="8"/>
      <c r="B3" s="7" t="s">
        <v>39</v>
      </c>
      <c r="C3" s="8" t="s">
        <v>164</v>
      </c>
      <c r="D3" s="8" t="s">
        <v>163</v>
      </c>
      <c r="E3" s="8" t="s">
        <v>165</v>
      </c>
      <c r="F3" s="8" t="s">
        <v>166</v>
      </c>
      <c r="G3" s="8" t="s">
        <v>164</v>
      </c>
      <c r="H3" s="8" t="s">
        <v>163</v>
      </c>
      <c r="I3" s="8" t="s">
        <v>165</v>
      </c>
      <c r="J3" s="8" t="s">
        <v>166</v>
      </c>
      <c r="K3" s="8" t="s">
        <v>164</v>
      </c>
      <c r="L3" s="8" t="s">
        <v>163</v>
      </c>
      <c r="M3" s="8" t="s">
        <v>165</v>
      </c>
      <c r="N3" s="8" t="s">
        <v>166</v>
      </c>
      <c r="O3" s="8" t="s">
        <v>164</v>
      </c>
      <c r="P3" s="8" t="s">
        <v>163</v>
      </c>
      <c r="Q3" s="8" t="s">
        <v>165</v>
      </c>
      <c r="R3" s="8" t="s">
        <v>166</v>
      </c>
      <c r="S3" s="8" t="s">
        <v>164</v>
      </c>
      <c r="T3" s="8" t="s">
        <v>163</v>
      </c>
      <c r="U3" s="8" t="s">
        <v>165</v>
      </c>
      <c r="V3" s="8" t="s">
        <v>166</v>
      </c>
      <c r="W3" s="8" t="s">
        <v>164</v>
      </c>
      <c r="X3" s="8" t="s">
        <v>163</v>
      </c>
      <c r="Y3" s="8" t="s">
        <v>165</v>
      </c>
      <c r="Z3" s="8" t="s">
        <v>166</v>
      </c>
      <c r="AA3" s="8" t="s">
        <v>164</v>
      </c>
      <c r="AB3" s="8" t="s">
        <v>163</v>
      </c>
      <c r="AC3" s="8" t="s">
        <v>165</v>
      </c>
      <c r="AD3" s="8" t="s">
        <v>166</v>
      </c>
      <c r="AE3" s="8" t="s">
        <v>164</v>
      </c>
      <c r="AF3" s="8" t="s">
        <v>163</v>
      </c>
      <c r="AG3" s="8" t="s">
        <v>165</v>
      </c>
      <c r="AH3" s="8" t="s">
        <v>166</v>
      </c>
      <c r="AI3" s="8" t="s">
        <v>164</v>
      </c>
      <c r="AJ3" s="8" t="s">
        <v>163</v>
      </c>
      <c r="AK3" s="8" t="s">
        <v>165</v>
      </c>
      <c r="AL3" s="8" t="s">
        <v>166</v>
      </c>
      <c r="AM3" s="8" t="s">
        <v>164</v>
      </c>
      <c r="AN3" s="8" t="s">
        <v>163</v>
      </c>
      <c r="AO3" s="8" t="s">
        <v>165</v>
      </c>
      <c r="AP3" s="8" t="s">
        <v>166</v>
      </c>
      <c r="AQ3" s="8" t="s">
        <v>164</v>
      </c>
      <c r="AR3" s="8" t="s">
        <v>163</v>
      </c>
      <c r="AS3" s="8" t="s">
        <v>165</v>
      </c>
      <c r="AT3" s="8" t="s">
        <v>166</v>
      </c>
      <c r="AU3" s="8" t="s">
        <v>164</v>
      </c>
      <c r="AV3" s="8" t="s">
        <v>163</v>
      </c>
      <c r="AW3" s="8" t="s">
        <v>165</v>
      </c>
      <c r="AX3" s="8" t="s">
        <v>166</v>
      </c>
    </row>
    <row r="4" spans="1:50">
      <c r="A4" s="1"/>
      <c r="B4" s="1" t="s">
        <v>40</v>
      </c>
      <c r="C4" s="85">
        <v>42625.259833135198</v>
      </c>
      <c r="D4" s="85">
        <v>36677.676017100101</v>
      </c>
      <c r="E4" s="85">
        <v>40700.812725164302</v>
      </c>
      <c r="F4" s="85">
        <v>40340.179212974501</v>
      </c>
      <c r="G4" s="85">
        <v>50691</v>
      </c>
      <c r="H4" s="85">
        <v>42466</v>
      </c>
      <c r="I4" s="85">
        <v>42574</v>
      </c>
      <c r="J4" s="85">
        <v>37115</v>
      </c>
      <c r="K4" s="85">
        <v>50478</v>
      </c>
      <c r="L4" s="85">
        <v>43084</v>
      </c>
      <c r="M4" s="85">
        <v>43502</v>
      </c>
      <c r="N4" s="85">
        <v>34666</v>
      </c>
      <c r="O4" s="85">
        <v>45302</v>
      </c>
      <c r="P4" s="85">
        <v>38868</v>
      </c>
      <c r="Q4" s="85">
        <v>40094</v>
      </c>
      <c r="R4" s="85">
        <v>33613</v>
      </c>
      <c r="S4" s="85">
        <v>39550</v>
      </c>
      <c r="T4" s="85">
        <v>35487</v>
      </c>
      <c r="U4" s="85">
        <v>39926</v>
      </c>
      <c r="V4" s="85">
        <v>30402</v>
      </c>
      <c r="W4" s="85">
        <v>42912</v>
      </c>
      <c r="X4" s="85">
        <v>36405</v>
      </c>
      <c r="Y4" s="85">
        <v>40397</v>
      </c>
      <c r="Z4" s="85">
        <v>33335</v>
      </c>
      <c r="AA4" s="85">
        <v>40643</v>
      </c>
      <c r="AB4" s="85">
        <v>39991</v>
      </c>
      <c r="AC4" s="85">
        <v>34941</v>
      </c>
      <c r="AD4" s="85">
        <v>27750</v>
      </c>
      <c r="AE4" s="91">
        <v>38463</v>
      </c>
      <c r="AF4" s="85">
        <v>35776</v>
      </c>
      <c r="AG4" s="85">
        <v>32570</v>
      </c>
      <c r="AH4" s="91">
        <v>29780</v>
      </c>
      <c r="AI4" s="86">
        <v>35951.639765201202</v>
      </c>
      <c r="AJ4" s="86">
        <v>33593.779360318804</v>
      </c>
      <c r="AK4" s="86">
        <v>32592.907669628898</v>
      </c>
      <c r="AL4" s="86">
        <v>27212.0971214206</v>
      </c>
      <c r="AM4" s="86">
        <v>36058</v>
      </c>
      <c r="AN4" s="86">
        <v>30592</v>
      </c>
      <c r="AO4" s="86">
        <v>29243</v>
      </c>
      <c r="AP4" s="86">
        <v>22841</v>
      </c>
      <c r="AQ4" s="85">
        <v>34541</v>
      </c>
      <c r="AR4" s="85">
        <v>32158</v>
      </c>
      <c r="AS4" s="85">
        <v>30071</v>
      </c>
      <c r="AT4" s="85">
        <v>25454</v>
      </c>
      <c r="AU4" s="85">
        <v>34146</v>
      </c>
      <c r="AV4" s="85">
        <v>36536</v>
      </c>
      <c r="AW4" s="85">
        <v>37678</v>
      </c>
      <c r="AX4" s="85">
        <v>30764</v>
      </c>
    </row>
    <row r="5" spans="1:50">
      <c r="A5" s="1"/>
      <c r="B5" s="1" t="s">
        <v>41</v>
      </c>
      <c r="C5" s="85">
        <v>-37658.984116480955</v>
      </c>
      <c r="D5" s="85">
        <v>-33214.470503464814</v>
      </c>
      <c r="E5" s="85">
        <v>-35802.256348342031</v>
      </c>
      <c r="F5" s="85">
        <v>-36781.156800736804</v>
      </c>
      <c r="G5" s="85">
        <v>-44780</v>
      </c>
      <c r="H5" s="85">
        <v>-39069</v>
      </c>
      <c r="I5" s="85">
        <v>-38563</v>
      </c>
      <c r="J5" s="85">
        <v>-34128</v>
      </c>
      <c r="K5" s="85">
        <v>-45146</v>
      </c>
      <c r="L5" s="85">
        <v>-40028</v>
      </c>
      <c r="M5" s="85">
        <v>-40014</v>
      </c>
      <c r="N5" s="85">
        <v>-32277</v>
      </c>
      <c r="O5" s="85">
        <v>-41215</v>
      </c>
      <c r="P5" s="85">
        <v>-35762</v>
      </c>
      <c r="Q5" s="85">
        <v>-37346</v>
      </c>
      <c r="R5" s="85">
        <v>-30780</v>
      </c>
      <c r="S5" s="85">
        <v>-35772</v>
      </c>
      <c r="T5" s="85">
        <v>-32502</v>
      </c>
      <c r="U5" s="85">
        <v>-34732</v>
      </c>
      <c r="V5" s="85">
        <v>-28113</v>
      </c>
      <c r="W5" s="85">
        <v>-37969</v>
      </c>
      <c r="X5" s="85">
        <v>-33864</v>
      </c>
      <c r="Y5" s="85">
        <v>-36689</v>
      </c>
      <c r="Z5" s="85">
        <v>-30638</v>
      </c>
      <c r="AA5" s="85">
        <v>-36688</v>
      </c>
      <c r="AB5" s="85">
        <v>-36244</v>
      </c>
      <c r="AC5" s="85">
        <v>-31884</v>
      </c>
      <c r="AD5" s="85">
        <v>-25399</v>
      </c>
      <c r="AE5" s="92">
        <v>-35116</v>
      </c>
      <c r="AF5" s="85">
        <v>-32661</v>
      </c>
      <c r="AG5" s="85">
        <v>-29663</v>
      </c>
      <c r="AH5" s="92">
        <v>-26721</v>
      </c>
      <c r="AI5" s="86">
        <v>-32907.7027705004</v>
      </c>
      <c r="AJ5" s="86">
        <v>-30449.562097826001</v>
      </c>
      <c r="AK5" s="86">
        <v>-29485.869217067298</v>
      </c>
      <c r="AL5" s="86">
        <v>-24946.492230510201</v>
      </c>
      <c r="AM5" s="86">
        <v>-32511</v>
      </c>
      <c r="AN5" s="86">
        <v>-27660</v>
      </c>
      <c r="AO5" s="86">
        <v>-26277</v>
      </c>
      <c r="AP5" s="86">
        <v>-20961</v>
      </c>
      <c r="AQ5" s="85">
        <v>-30830</v>
      </c>
      <c r="AR5" s="85">
        <v>-28787</v>
      </c>
      <c r="AS5" s="85">
        <v>-27075</v>
      </c>
      <c r="AT5" s="85">
        <v>-23082</v>
      </c>
      <c r="AU5" s="85">
        <v>-30843</v>
      </c>
      <c r="AV5" s="85">
        <v>-32897</v>
      </c>
      <c r="AW5" s="85">
        <v>-33482</v>
      </c>
      <c r="AX5" s="85">
        <v>-28195</v>
      </c>
    </row>
    <row r="6" spans="1:50" ht="24" customHeight="1">
      <c r="A6" s="22"/>
      <c r="B6" s="23" t="s">
        <v>42</v>
      </c>
      <c r="C6" s="93">
        <v>4966.2757166541696</v>
      </c>
      <c r="D6" s="93">
        <v>3463.2055136352201</v>
      </c>
      <c r="E6" s="93">
        <v>4898.5563768223201</v>
      </c>
      <c r="F6" s="87">
        <v>3559.0224122376799</v>
      </c>
      <c r="G6" s="93">
        <v>5911</v>
      </c>
      <c r="H6" s="93">
        <v>3397</v>
      </c>
      <c r="I6" s="93">
        <v>4011</v>
      </c>
      <c r="J6" s="87">
        <v>2987</v>
      </c>
      <c r="K6" s="93">
        <v>5332</v>
      </c>
      <c r="L6" s="93">
        <v>3056</v>
      </c>
      <c r="M6" s="93">
        <v>3488</v>
      </c>
      <c r="N6" s="87">
        <v>2389</v>
      </c>
      <c r="O6" s="93">
        <v>4087</v>
      </c>
      <c r="P6" s="93">
        <v>3106</v>
      </c>
      <c r="Q6" s="93">
        <v>2748</v>
      </c>
      <c r="R6" s="87">
        <v>2833</v>
      </c>
      <c r="S6" s="93">
        <v>3778</v>
      </c>
      <c r="T6" s="93">
        <v>2985</v>
      </c>
      <c r="U6" s="93">
        <v>5194</v>
      </c>
      <c r="V6" s="93">
        <v>2289</v>
      </c>
      <c r="W6" s="93">
        <v>4943</v>
      </c>
      <c r="X6" s="93">
        <v>2541</v>
      </c>
      <c r="Y6" s="93">
        <v>3708</v>
      </c>
      <c r="Z6" s="93">
        <v>2691</v>
      </c>
      <c r="AA6" s="93">
        <v>3955</v>
      </c>
      <c r="AB6" s="93">
        <v>3747</v>
      </c>
      <c r="AC6" s="93">
        <v>3057</v>
      </c>
      <c r="AD6" s="87">
        <v>2351</v>
      </c>
      <c r="AE6" s="93">
        <v>3347</v>
      </c>
      <c r="AF6" s="93">
        <v>3115</v>
      </c>
      <c r="AG6" s="93">
        <v>2907</v>
      </c>
      <c r="AH6" s="93">
        <v>3059</v>
      </c>
      <c r="AI6" s="87">
        <v>3043.9369947007999</v>
      </c>
      <c r="AJ6" s="87">
        <v>3144.2172624928298</v>
      </c>
      <c r="AK6" s="87">
        <v>3106.1533523818403</v>
      </c>
      <c r="AL6" s="87">
        <v>2266.48999109018</v>
      </c>
      <c r="AM6" s="87">
        <v>3546</v>
      </c>
      <c r="AN6" s="87">
        <v>2932</v>
      </c>
      <c r="AO6" s="87">
        <v>2967</v>
      </c>
      <c r="AP6" s="87">
        <v>1879</v>
      </c>
      <c r="AQ6" s="87">
        <v>3711</v>
      </c>
      <c r="AR6" s="87">
        <v>3371</v>
      </c>
      <c r="AS6" s="87">
        <v>2996</v>
      </c>
      <c r="AT6" s="87">
        <v>2372</v>
      </c>
      <c r="AU6" s="87">
        <v>3303</v>
      </c>
      <c r="AV6" s="87">
        <v>3639</v>
      </c>
      <c r="AW6" s="87">
        <v>4196</v>
      </c>
      <c r="AX6" s="87">
        <v>2569</v>
      </c>
    </row>
    <row r="7" spans="1:50">
      <c r="A7" s="1"/>
      <c r="B7" s="1" t="s">
        <v>43</v>
      </c>
      <c r="C7" s="85">
        <v>-2413.61026414558</v>
      </c>
      <c r="D7" s="85">
        <v>-1824.1554809325601</v>
      </c>
      <c r="E7" s="85">
        <v>-1894.8730134459299</v>
      </c>
      <c r="F7" s="85">
        <v>-2135.9493488482699</v>
      </c>
      <c r="G7" s="85">
        <v>-3206</v>
      </c>
      <c r="H7" s="85">
        <v>-1924</v>
      </c>
      <c r="I7" s="85">
        <v>-2183</v>
      </c>
      <c r="J7" s="85">
        <v>-2156</v>
      </c>
      <c r="K7" s="85">
        <v>-2446</v>
      </c>
      <c r="L7" s="85">
        <v>-2358</v>
      </c>
      <c r="M7" s="85">
        <v>-2164</v>
      </c>
      <c r="N7" s="85">
        <v>-2505</v>
      </c>
      <c r="O7" s="85">
        <v>-3097</v>
      </c>
      <c r="P7" s="85">
        <v>-2091</v>
      </c>
      <c r="Q7" s="85">
        <v>-2390</v>
      </c>
      <c r="R7" s="85">
        <v>-2273</v>
      </c>
      <c r="S7" s="85">
        <v>-2560</v>
      </c>
      <c r="T7" s="85">
        <v>-2157</v>
      </c>
      <c r="U7" s="85">
        <v>-2298</v>
      </c>
      <c r="V7" s="85">
        <v>-2137</v>
      </c>
      <c r="W7" s="85">
        <v>-2387</v>
      </c>
      <c r="X7" s="85">
        <v>-2010</v>
      </c>
      <c r="Y7" s="85">
        <v>-2326</v>
      </c>
      <c r="Z7" s="85">
        <v>-2146</v>
      </c>
      <c r="AA7" s="85">
        <v>-2367</v>
      </c>
      <c r="AB7" s="85">
        <v>-1949</v>
      </c>
      <c r="AC7" s="85">
        <v>-2140</v>
      </c>
      <c r="AD7" s="85">
        <v>-1914</v>
      </c>
      <c r="AE7" s="91">
        <v>-2082</v>
      </c>
      <c r="AF7" s="85">
        <v>-1726</v>
      </c>
      <c r="AG7" s="85">
        <v>-1988</v>
      </c>
      <c r="AH7" s="91">
        <v>-1885</v>
      </c>
      <c r="AI7" s="86">
        <v>-2309.8957073400998</v>
      </c>
      <c r="AJ7" s="86">
        <v>-1948.47956781014</v>
      </c>
      <c r="AK7" s="86">
        <v>-2207.3328590874698</v>
      </c>
      <c r="AL7" s="86">
        <v>-2042.3549582231601</v>
      </c>
      <c r="AM7" s="86">
        <v>-2274</v>
      </c>
      <c r="AN7" s="86">
        <v>-1842</v>
      </c>
      <c r="AO7" s="86">
        <v>-1939</v>
      </c>
      <c r="AP7" s="86">
        <v>-1798</v>
      </c>
      <c r="AQ7" s="85">
        <v>-2144</v>
      </c>
      <c r="AR7" s="85">
        <v>-1790</v>
      </c>
      <c r="AS7" s="85">
        <v>-1874</v>
      </c>
      <c r="AT7" s="85">
        <v>-1725</v>
      </c>
      <c r="AU7" s="85">
        <v>-2174</v>
      </c>
      <c r="AV7" s="85">
        <v>-1813</v>
      </c>
      <c r="AW7" s="85">
        <v>-2052</v>
      </c>
      <c r="AX7" s="85">
        <v>-2039</v>
      </c>
    </row>
    <row r="8" spans="1:50">
      <c r="A8" s="1"/>
      <c r="B8" s="1" t="s">
        <v>44</v>
      </c>
      <c r="C8" s="85">
        <v>3850.6938249395598</v>
      </c>
      <c r="D8" s="85">
        <v>70.433379495328793</v>
      </c>
      <c r="E8" s="85">
        <v>34.653609757798598</v>
      </c>
      <c r="F8" s="85">
        <v>58.732882797366599</v>
      </c>
      <c r="G8" s="85">
        <v>62</v>
      </c>
      <c r="H8" s="85">
        <v>138</v>
      </c>
      <c r="I8" s="85">
        <v>138</v>
      </c>
      <c r="J8" s="85">
        <v>253</v>
      </c>
      <c r="K8" s="85">
        <v>177</v>
      </c>
      <c r="L8" s="85">
        <v>218</v>
      </c>
      <c r="M8" s="85">
        <v>61</v>
      </c>
      <c r="N8" s="85">
        <v>399</v>
      </c>
      <c r="O8" s="85">
        <v>390</v>
      </c>
      <c r="P8" s="85">
        <v>129</v>
      </c>
      <c r="Q8" s="85">
        <v>95</v>
      </c>
      <c r="R8" s="85">
        <v>1041</v>
      </c>
      <c r="S8" s="85">
        <v>1618</v>
      </c>
      <c r="T8" s="85">
        <v>220</v>
      </c>
      <c r="U8" s="85">
        <v>129</v>
      </c>
      <c r="V8" s="85">
        <v>159</v>
      </c>
      <c r="W8" s="85">
        <v>568</v>
      </c>
      <c r="X8" s="85">
        <v>240</v>
      </c>
      <c r="Y8" s="85">
        <v>224</v>
      </c>
      <c r="Z8" s="85">
        <v>238</v>
      </c>
      <c r="AA8" s="85">
        <v>132</v>
      </c>
      <c r="AB8" s="85">
        <v>179</v>
      </c>
      <c r="AC8" s="85">
        <v>173</v>
      </c>
      <c r="AD8" s="85">
        <v>185</v>
      </c>
      <c r="AE8" s="92">
        <v>181</v>
      </c>
      <c r="AF8" s="85">
        <v>166</v>
      </c>
      <c r="AG8" s="85">
        <v>281</v>
      </c>
      <c r="AH8" s="92">
        <v>185</v>
      </c>
      <c r="AI8" s="86">
        <v>277.01271640578</v>
      </c>
      <c r="AJ8" s="86">
        <v>406.79597487019601</v>
      </c>
      <c r="AK8" s="86">
        <v>151.274799502365</v>
      </c>
      <c r="AL8" s="86">
        <v>130.28640225079201</v>
      </c>
      <c r="AM8" s="86">
        <v>126</v>
      </c>
      <c r="AN8" s="86">
        <v>110</v>
      </c>
      <c r="AO8" s="86">
        <v>4610</v>
      </c>
      <c r="AP8" s="86">
        <v>96</v>
      </c>
      <c r="AQ8" s="85">
        <v>85</v>
      </c>
      <c r="AR8" s="85">
        <v>82</v>
      </c>
      <c r="AS8" s="85">
        <v>164</v>
      </c>
      <c r="AT8" s="85">
        <v>210</v>
      </c>
      <c r="AU8" s="85">
        <v>168</v>
      </c>
      <c r="AV8" s="85">
        <v>10</v>
      </c>
      <c r="AW8" s="85">
        <v>146</v>
      </c>
      <c r="AX8" s="85">
        <v>81</v>
      </c>
    </row>
    <row r="9" spans="1:50" ht="24" customHeight="1">
      <c r="A9" s="22"/>
      <c r="B9" s="22" t="s">
        <v>45</v>
      </c>
      <c r="C9" s="87">
        <v>6403.3592774481695</v>
      </c>
      <c r="D9" s="87">
        <v>1709.48341219797</v>
      </c>
      <c r="E9" s="87">
        <v>3038.33697313419</v>
      </c>
      <c r="F9" s="87">
        <v>1481.8059461867799</v>
      </c>
      <c r="G9" s="87">
        <v>2767</v>
      </c>
      <c r="H9" s="87">
        <v>1611</v>
      </c>
      <c r="I9" s="87">
        <v>1966</v>
      </c>
      <c r="J9" s="87">
        <v>1084</v>
      </c>
      <c r="K9" s="87">
        <v>3063</v>
      </c>
      <c r="L9" s="87">
        <v>916</v>
      </c>
      <c r="M9" s="87">
        <v>1385</v>
      </c>
      <c r="N9" s="87">
        <v>283</v>
      </c>
      <c r="O9" s="87">
        <v>1380</v>
      </c>
      <c r="P9" s="87">
        <v>1144</v>
      </c>
      <c r="Q9" s="87">
        <v>453</v>
      </c>
      <c r="R9" s="87">
        <v>1601</v>
      </c>
      <c r="S9" s="87">
        <v>2836</v>
      </c>
      <c r="T9" s="87">
        <v>1048</v>
      </c>
      <c r="U9" s="87">
        <v>3025</v>
      </c>
      <c r="V9" s="87">
        <v>311</v>
      </c>
      <c r="W9" s="87">
        <v>3124</v>
      </c>
      <c r="X9" s="87">
        <v>771</v>
      </c>
      <c r="Y9" s="87">
        <v>1606</v>
      </c>
      <c r="Z9" s="87">
        <v>789</v>
      </c>
      <c r="AA9" s="87">
        <v>1720</v>
      </c>
      <c r="AB9" s="87">
        <v>1977</v>
      </c>
      <c r="AC9" s="87">
        <v>1090</v>
      </c>
      <c r="AD9" s="87">
        <v>622</v>
      </c>
      <c r="AE9" s="93">
        <v>1446</v>
      </c>
      <c r="AF9" s="87">
        <v>1555</v>
      </c>
      <c r="AG9" s="87">
        <v>1200</v>
      </c>
      <c r="AH9" s="93">
        <v>1359</v>
      </c>
      <c r="AI9" s="87">
        <v>1011.0540037665301</v>
      </c>
      <c r="AJ9" s="87">
        <v>1602.5336695528699</v>
      </c>
      <c r="AK9" s="87">
        <v>1050.0952927967301</v>
      </c>
      <c r="AL9" s="87">
        <v>354.42143511781899</v>
      </c>
      <c r="AM9" s="87">
        <v>1398</v>
      </c>
      <c r="AN9" s="87">
        <v>1200</v>
      </c>
      <c r="AO9" s="87">
        <v>5637</v>
      </c>
      <c r="AP9" s="87">
        <v>178</v>
      </c>
      <c r="AQ9" s="87">
        <v>1652</v>
      </c>
      <c r="AR9" s="87">
        <v>1663</v>
      </c>
      <c r="AS9" s="87">
        <v>1285</v>
      </c>
      <c r="AT9" s="87">
        <v>858</v>
      </c>
      <c r="AU9" s="87">
        <v>1298</v>
      </c>
      <c r="AV9" s="87">
        <v>1835</v>
      </c>
      <c r="AW9" s="87">
        <v>2290</v>
      </c>
      <c r="AX9" s="87">
        <v>611</v>
      </c>
    </row>
    <row r="10" spans="1:50">
      <c r="A10" s="1"/>
      <c r="B10" s="1" t="s">
        <v>46</v>
      </c>
      <c r="C10" s="85">
        <v>-55.575719940780715</v>
      </c>
      <c r="D10" s="85">
        <v>-61.237424491003722</v>
      </c>
      <c r="E10" s="85">
        <v>-64.905901816586947</v>
      </c>
      <c r="F10" s="85">
        <v>-47.332654597931942</v>
      </c>
      <c r="G10" s="85">
        <v>-40</v>
      </c>
      <c r="H10" s="85">
        <v>32</v>
      </c>
      <c r="I10" s="85">
        <v>-33</v>
      </c>
      <c r="J10" s="85">
        <v>-47</v>
      </c>
      <c r="K10" s="85">
        <v>-16</v>
      </c>
      <c r="L10" s="85">
        <v>45</v>
      </c>
      <c r="M10" s="85">
        <v>22</v>
      </c>
      <c r="N10" s="85">
        <v>-12</v>
      </c>
      <c r="O10" s="85">
        <v>13</v>
      </c>
      <c r="P10" s="85">
        <v>2</v>
      </c>
      <c r="Q10" s="85">
        <v>23</v>
      </c>
      <c r="R10" s="85">
        <v>7</v>
      </c>
      <c r="S10" s="85">
        <v>-61</v>
      </c>
      <c r="T10" s="85">
        <v>-15</v>
      </c>
      <c r="U10" s="85">
        <v>13</v>
      </c>
      <c r="V10" s="85">
        <v>-56</v>
      </c>
      <c r="W10" s="85">
        <v>57</v>
      </c>
      <c r="X10" s="85">
        <v>-126</v>
      </c>
      <c r="Y10" s="85">
        <v>-96</v>
      </c>
      <c r="Z10" s="85">
        <v>-149</v>
      </c>
      <c r="AA10" s="85">
        <v>-90</v>
      </c>
      <c r="AB10" s="85">
        <v>-68</v>
      </c>
      <c r="AC10" s="85">
        <v>-66</v>
      </c>
      <c r="AD10" s="85">
        <v>-56</v>
      </c>
      <c r="AE10" s="92">
        <v>-28</v>
      </c>
      <c r="AF10" s="85">
        <v>-64</v>
      </c>
      <c r="AG10" s="85">
        <v>-76</v>
      </c>
      <c r="AH10" s="92">
        <v>-73</v>
      </c>
      <c r="AI10" s="86">
        <v>-84.669516979339051</v>
      </c>
      <c r="AJ10" s="86">
        <v>-80.161591823310118</v>
      </c>
      <c r="AK10" s="86">
        <v>-75.890437134456988</v>
      </c>
      <c r="AL10" s="86">
        <v>7.0429290850530037</v>
      </c>
      <c r="AM10" s="86">
        <v>-4</v>
      </c>
      <c r="AN10" s="86">
        <v>7</v>
      </c>
      <c r="AO10" s="86">
        <v>9</v>
      </c>
      <c r="AP10" s="86">
        <v>0</v>
      </c>
      <c r="AQ10" s="85">
        <v>-19</v>
      </c>
      <c r="AR10" s="85">
        <v>-40</v>
      </c>
      <c r="AS10" s="85">
        <v>8</v>
      </c>
      <c r="AT10" s="85">
        <v>16</v>
      </c>
      <c r="AU10" s="85">
        <v>-53</v>
      </c>
      <c r="AV10" s="85">
        <v>-82</v>
      </c>
      <c r="AW10" s="85">
        <v>-22</v>
      </c>
      <c r="AX10" s="85">
        <v>-77</v>
      </c>
    </row>
    <row r="11" spans="1:50" ht="24" customHeight="1">
      <c r="A11" s="22"/>
      <c r="B11" s="22" t="s">
        <v>47</v>
      </c>
      <c r="C11" s="87">
        <v>6347.7235624760306</v>
      </c>
      <c r="D11" s="87">
        <v>1648.20289217594</v>
      </c>
      <c r="E11" s="87">
        <v>2973.3667068345699</v>
      </c>
      <c r="F11" s="87">
        <v>1434.6137766970899</v>
      </c>
      <c r="G11" s="87">
        <v>2727</v>
      </c>
      <c r="H11" s="87">
        <v>1643</v>
      </c>
      <c r="I11" s="87">
        <v>1933</v>
      </c>
      <c r="J11" s="87">
        <v>1037</v>
      </c>
      <c r="K11" s="87">
        <v>3047</v>
      </c>
      <c r="L11" s="87">
        <v>961</v>
      </c>
      <c r="M11" s="87">
        <v>1407</v>
      </c>
      <c r="N11" s="87">
        <v>271</v>
      </c>
      <c r="O11" s="87">
        <v>1393</v>
      </c>
      <c r="P11" s="87">
        <v>1146</v>
      </c>
      <c r="Q11" s="87">
        <v>476</v>
      </c>
      <c r="R11" s="87">
        <v>1608</v>
      </c>
      <c r="S11" s="87">
        <v>2775</v>
      </c>
      <c r="T11" s="87">
        <v>1033</v>
      </c>
      <c r="U11" s="87">
        <v>3038</v>
      </c>
      <c r="V11" s="87">
        <v>255</v>
      </c>
      <c r="W11" s="87">
        <v>3181</v>
      </c>
      <c r="X11" s="87">
        <v>645</v>
      </c>
      <c r="Y11" s="87">
        <v>1510</v>
      </c>
      <c r="Z11" s="87">
        <v>640</v>
      </c>
      <c r="AA11" s="87">
        <v>1630</v>
      </c>
      <c r="AB11" s="87">
        <v>1909</v>
      </c>
      <c r="AC11" s="87">
        <v>1024</v>
      </c>
      <c r="AD11" s="87">
        <v>566</v>
      </c>
      <c r="AE11" s="93">
        <v>1418</v>
      </c>
      <c r="AF11" s="87">
        <v>1491</v>
      </c>
      <c r="AG11" s="87">
        <v>1124</v>
      </c>
      <c r="AH11" s="93">
        <v>1286</v>
      </c>
      <c r="AI11" s="87">
        <v>926.38448678719101</v>
      </c>
      <c r="AJ11" s="87">
        <v>1522.3720777295598</v>
      </c>
      <c r="AK11" s="87">
        <v>974.20485566227308</v>
      </c>
      <c r="AL11" s="87">
        <v>361.46436420287199</v>
      </c>
      <c r="AM11" s="87">
        <v>1394</v>
      </c>
      <c r="AN11" s="87">
        <v>1207</v>
      </c>
      <c r="AO11" s="87">
        <v>5647</v>
      </c>
      <c r="AP11" s="87">
        <v>177</v>
      </c>
      <c r="AQ11" s="87">
        <v>1633</v>
      </c>
      <c r="AR11" s="87">
        <v>1623</v>
      </c>
      <c r="AS11" s="87">
        <v>1293</v>
      </c>
      <c r="AT11" s="87">
        <v>874</v>
      </c>
      <c r="AU11" s="87">
        <v>1245</v>
      </c>
      <c r="AV11" s="87">
        <v>1754</v>
      </c>
      <c r="AW11" s="87">
        <v>2267</v>
      </c>
      <c r="AX11" s="87">
        <v>534</v>
      </c>
    </row>
    <row r="12" spans="1:50">
      <c r="A12" s="1"/>
      <c r="B12" s="1" t="s">
        <v>48</v>
      </c>
      <c r="C12" s="85">
        <v>-1412.36723575775</v>
      </c>
      <c r="D12" s="85">
        <v>-344.80115058455596</v>
      </c>
      <c r="E12" s="85">
        <v>-513.71764200575694</v>
      </c>
      <c r="F12" s="85">
        <v>-236.069013830203</v>
      </c>
      <c r="G12" s="85">
        <v>-525</v>
      </c>
      <c r="H12" s="85">
        <v>-298</v>
      </c>
      <c r="I12" s="85">
        <v>-290</v>
      </c>
      <c r="J12" s="85">
        <v>-173</v>
      </c>
      <c r="K12" s="85">
        <v>-664</v>
      </c>
      <c r="L12" s="85">
        <v>-128</v>
      </c>
      <c r="M12" s="85">
        <v>-245</v>
      </c>
      <c r="N12" s="85">
        <v>-55</v>
      </c>
      <c r="O12" s="85">
        <v>-208</v>
      </c>
      <c r="P12" s="85">
        <v>-108</v>
      </c>
      <c r="Q12" s="85">
        <v>29</v>
      </c>
      <c r="R12" s="85">
        <v>-225</v>
      </c>
      <c r="S12" s="85">
        <v>-457</v>
      </c>
      <c r="T12" s="85">
        <v>-217</v>
      </c>
      <c r="U12" s="85">
        <v>-640</v>
      </c>
      <c r="V12" s="85">
        <v>-52</v>
      </c>
      <c r="W12" s="85">
        <v>-599</v>
      </c>
      <c r="X12" s="85">
        <v>-91</v>
      </c>
      <c r="Y12" s="85">
        <v>-341</v>
      </c>
      <c r="Z12" s="85">
        <v>-154</v>
      </c>
      <c r="AA12" s="85">
        <v>-371</v>
      </c>
      <c r="AB12" s="85">
        <v>-511</v>
      </c>
      <c r="AC12" s="85">
        <v>-255</v>
      </c>
      <c r="AD12" s="85">
        <v>-142</v>
      </c>
      <c r="AE12" s="92">
        <v>-497</v>
      </c>
      <c r="AF12" s="85">
        <v>-452</v>
      </c>
      <c r="AG12" s="85">
        <v>-292</v>
      </c>
      <c r="AH12" s="92">
        <v>-310</v>
      </c>
      <c r="AI12" s="86">
        <v>-179.70377501328201</v>
      </c>
      <c r="AJ12" s="86">
        <v>-383.25723577524798</v>
      </c>
      <c r="AK12" s="86">
        <v>-261.988520580591</v>
      </c>
      <c r="AL12" s="86">
        <v>-97.676684920931507</v>
      </c>
      <c r="AM12" s="86">
        <v>-298</v>
      </c>
      <c r="AN12" s="86">
        <v>-254</v>
      </c>
      <c r="AO12" s="86">
        <v>-232</v>
      </c>
      <c r="AP12" s="86">
        <v>-46</v>
      </c>
      <c r="AQ12" s="85">
        <v>-371</v>
      </c>
      <c r="AR12" s="85">
        <v>-417</v>
      </c>
      <c r="AS12" s="85">
        <v>-361</v>
      </c>
      <c r="AT12" s="85">
        <v>-245</v>
      </c>
      <c r="AU12" s="85">
        <v>-392</v>
      </c>
      <c r="AV12" s="85">
        <v>-418</v>
      </c>
      <c r="AW12" s="85">
        <v>-589</v>
      </c>
      <c r="AX12" s="85">
        <v>-180</v>
      </c>
    </row>
    <row r="13" spans="1:50" ht="24" customHeight="1">
      <c r="A13" s="22"/>
      <c r="B13" s="22" t="s">
        <v>49</v>
      </c>
      <c r="C13" s="87">
        <v>4935.3563267182899</v>
      </c>
      <c r="D13" s="87">
        <v>1303.40174159139</v>
      </c>
      <c r="E13" s="87">
        <v>2459.6490648288104</v>
      </c>
      <c r="F13" s="87">
        <v>1198.5447628668899</v>
      </c>
      <c r="G13" s="87">
        <v>2202</v>
      </c>
      <c r="H13" s="87">
        <v>1345</v>
      </c>
      <c r="I13" s="87">
        <v>1643</v>
      </c>
      <c r="J13" s="87">
        <v>864</v>
      </c>
      <c r="K13" s="87">
        <v>2383</v>
      </c>
      <c r="L13" s="87">
        <v>833</v>
      </c>
      <c r="M13" s="87">
        <v>1162</v>
      </c>
      <c r="N13" s="87">
        <v>216</v>
      </c>
      <c r="O13" s="87">
        <v>1185</v>
      </c>
      <c r="P13" s="87">
        <v>1038</v>
      </c>
      <c r="Q13" s="87">
        <v>505</v>
      </c>
      <c r="R13" s="87">
        <v>1383</v>
      </c>
      <c r="S13" s="87">
        <v>2318</v>
      </c>
      <c r="T13" s="87">
        <v>816</v>
      </c>
      <c r="U13" s="87">
        <v>2398</v>
      </c>
      <c r="V13" s="87">
        <v>203</v>
      </c>
      <c r="W13" s="87">
        <v>2582</v>
      </c>
      <c r="X13" s="87">
        <v>554</v>
      </c>
      <c r="Y13" s="87">
        <v>1169</v>
      </c>
      <c r="Z13" s="87">
        <v>486</v>
      </c>
      <c r="AA13" s="87">
        <v>1259</v>
      </c>
      <c r="AB13" s="87">
        <v>1398</v>
      </c>
      <c r="AC13" s="87">
        <v>769</v>
      </c>
      <c r="AD13" s="87">
        <v>424</v>
      </c>
      <c r="AE13" s="87">
        <v>921</v>
      </c>
      <c r="AF13" s="87">
        <v>1039</v>
      </c>
      <c r="AG13" s="87">
        <v>832</v>
      </c>
      <c r="AH13" s="87">
        <v>976</v>
      </c>
      <c r="AI13" s="87">
        <v>746.68071177390402</v>
      </c>
      <c r="AJ13" s="87">
        <v>1139.1148419543099</v>
      </c>
      <c r="AK13" s="87">
        <v>712.21633508168998</v>
      </c>
      <c r="AL13" s="87">
        <v>263.78767928194202</v>
      </c>
      <c r="AM13" s="87">
        <v>1096</v>
      </c>
      <c r="AN13" s="87">
        <v>954</v>
      </c>
      <c r="AO13" s="87">
        <v>5413</v>
      </c>
      <c r="AP13" s="87">
        <v>132</v>
      </c>
      <c r="AQ13" s="87">
        <v>1261</v>
      </c>
      <c r="AR13" s="87">
        <v>1206</v>
      </c>
      <c r="AS13" s="87">
        <v>932</v>
      </c>
      <c r="AT13" s="87">
        <v>629</v>
      </c>
      <c r="AU13" s="87">
        <v>852</v>
      </c>
      <c r="AV13" s="87">
        <v>1337</v>
      </c>
      <c r="AW13" s="87">
        <v>1678</v>
      </c>
      <c r="AX13" s="87">
        <v>354</v>
      </c>
    </row>
    <row r="14" spans="1:50">
      <c r="A14" s="60"/>
      <c r="B14" s="60" t="s">
        <v>50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90"/>
      <c r="T14" s="88"/>
      <c r="U14" s="90"/>
      <c r="V14" s="90"/>
      <c r="W14" s="90"/>
      <c r="X14" s="88"/>
      <c r="Y14" s="88"/>
      <c r="Z14" s="88"/>
      <c r="AA14" s="88"/>
      <c r="AB14" s="88"/>
      <c r="AC14" s="88"/>
      <c r="AD14" s="88"/>
      <c r="AE14" s="94"/>
      <c r="AF14" s="88"/>
      <c r="AG14" s="88"/>
      <c r="AH14" s="94"/>
      <c r="AI14" s="86"/>
      <c r="AJ14" s="86"/>
      <c r="AK14" s="86"/>
      <c r="AL14" s="86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</row>
    <row r="15" spans="1:50">
      <c r="A15" s="30"/>
      <c r="B15" s="30" t="s">
        <v>51</v>
      </c>
      <c r="C15" s="86">
        <v>4932.9572903849567</v>
      </c>
      <c r="D15" s="86">
        <v>1294.89585959139</v>
      </c>
      <c r="E15" s="86">
        <v>2451.1241941621438</v>
      </c>
      <c r="F15" s="86">
        <v>1196.2299135335566</v>
      </c>
      <c r="G15" s="86">
        <v>2195</v>
      </c>
      <c r="H15" s="86">
        <v>1338</v>
      </c>
      <c r="I15" s="86">
        <v>1634</v>
      </c>
      <c r="J15" s="86">
        <v>864</v>
      </c>
      <c r="K15" s="86">
        <v>2376</v>
      </c>
      <c r="L15" s="86">
        <v>824</v>
      </c>
      <c r="M15" s="86">
        <v>1156</v>
      </c>
      <c r="N15" s="86">
        <v>215</v>
      </c>
      <c r="O15" s="86">
        <v>1181</v>
      </c>
      <c r="P15" s="86">
        <v>1031</v>
      </c>
      <c r="Q15" s="86">
        <v>500</v>
      </c>
      <c r="R15" s="86">
        <v>1383</v>
      </c>
      <c r="S15" s="86">
        <v>2313</v>
      </c>
      <c r="T15" s="86">
        <v>813</v>
      </c>
      <c r="U15" s="86">
        <v>2394</v>
      </c>
      <c r="V15" s="86">
        <v>202</v>
      </c>
      <c r="W15" s="86">
        <v>2577</v>
      </c>
      <c r="X15" s="86">
        <v>551</v>
      </c>
      <c r="Y15" s="86">
        <v>1167</v>
      </c>
      <c r="Z15" s="86">
        <v>485</v>
      </c>
      <c r="AA15" s="86">
        <v>1258</v>
      </c>
      <c r="AB15" s="86">
        <v>1397</v>
      </c>
      <c r="AC15" s="86">
        <v>765</v>
      </c>
      <c r="AD15" s="86">
        <v>423</v>
      </c>
      <c r="AE15" s="91">
        <v>920</v>
      </c>
      <c r="AF15" s="86">
        <v>1038</v>
      </c>
      <c r="AG15" s="86">
        <v>832</v>
      </c>
      <c r="AH15" s="91">
        <v>975</v>
      </c>
      <c r="AI15" s="86">
        <v>743.36522398525301</v>
      </c>
      <c r="AJ15" s="86">
        <v>1136.99040327124</v>
      </c>
      <c r="AK15" s="86">
        <v>709.80145076075894</v>
      </c>
      <c r="AL15" s="86">
        <v>263.60590388330598</v>
      </c>
      <c r="AM15" s="86">
        <v>1092</v>
      </c>
      <c r="AN15" s="86">
        <v>952</v>
      </c>
      <c r="AO15" s="86">
        <v>5413</v>
      </c>
      <c r="AP15" s="86">
        <v>131</v>
      </c>
      <c r="AQ15" s="86">
        <v>1258</v>
      </c>
      <c r="AR15" s="86">
        <v>1206</v>
      </c>
      <c r="AS15" s="86">
        <v>930</v>
      </c>
      <c r="AT15" s="86">
        <v>628</v>
      </c>
      <c r="AU15" s="86">
        <v>855</v>
      </c>
      <c r="AV15" s="86">
        <v>1333</v>
      </c>
      <c r="AW15" s="86">
        <v>1674</v>
      </c>
      <c r="AX15" s="86">
        <v>353</v>
      </c>
    </row>
    <row r="16" spans="1:50">
      <c r="A16" s="30"/>
      <c r="B16" s="30" t="s">
        <v>52</v>
      </c>
      <c r="C16" s="86">
        <v>2.3990363333332998</v>
      </c>
      <c r="D16" s="86">
        <v>8.5058819999999997</v>
      </c>
      <c r="E16" s="86">
        <v>8.5248706666666703</v>
      </c>
      <c r="F16" s="86">
        <v>2.3148493333333304</v>
      </c>
      <c r="G16" s="86">
        <v>7</v>
      </c>
      <c r="H16" s="86">
        <v>7</v>
      </c>
      <c r="I16" s="86">
        <v>9</v>
      </c>
      <c r="J16" s="86">
        <v>0</v>
      </c>
      <c r="K16" s="86">
        <v>7</v>
      </c>
      <c r="L16" s="86">
        <v>9</v>
      </c>
      <c r="M16" s="86">
        <v>6</v>
      </c>
      <c r="N16" s="86">
        <v>1</v>
      </c>
      <c r="O16" s="86">
        <v>4</v>
      </c>
      <c r="P16" s="86">
        <v>7</v>
      </c>
      <c r="Q16" s="86">
        <v>5</v>
      </c>
      <c r="R16" s="86">
        <v>0</v>
      </c>
      <c r="S16" s="86">
        <v>5</v>
      </c>
      <c r="T16" s="86">
        <v>3</v>
      </c>
      <c r="U16" s="86">
        <v>4</v>
      </c>
      <c r="V16" s="86">
        <v>1</v>
      </c>
      <c r="W16" s="86">
        <v>5</v>
      </c>
      <c r="X16" s="86">
        <v>3</v>
      </c>
      <c r="Y16" s="86">
        <v>2</v>
      </c>
      <c r="Z16" s="86">
        <v>1</v>
      </c>
      <c r="AA16" s="86">
        <v>1</v>
      </c>
      <c r="AB16" s="86">
        <v>1</v>
      </c>
      <c r="AC16" s="86">
        <v>4</v>
      </c>
      <c r="AD16" s="86">
        <v>1</v>
      </c>
      <c r="AE16" s="91">
        <v>1</v>
      </c>
      <c r="AF16" s="86">
        <v>1</v>
      </c>
      <c r="AG16" s="86">
        <v>0</v>
      </c>
      <c r="AH16" s="91">
        <v>1</v>
      </c>
      <c r="AI16" s="86">
        <v>3.3154877886640701</v>
      </c>
      <c r="AJ16" s="86">
        <v>2.1244386830628796</v>
      </c>
      <c r="AK16" s="86">
        <v>2.4148843209279196</v>
      </c>
      <c r="AL16" s="86">
        <v>0.18177539863598502</v>
      </c>
      <c r="AM16" s="86">
        <v>3</v>
      </c>
      <c r="AN16" s="86">
        <v>1</v>
      </c>
      <c r="AO16" s="86">
        <v>2</v>
      </c>
      <c r="AP16" s="86">
        <v>0</v>
      </c>
      <c r="AQ16" s="86">
        <v>2</v>
      </c>
      <c r="AR16" s="86">
        <v>2</v>
      </c>
      <c r="AS16" s="86">
        <v>2</v>
      </c>
      <c r="AT16" s="86">
        <v>0</v>
      </c>
      <c r="AU16" s="86">
        <v>-4</v>
      </c>
      <c r="AV16" s="86">
        <v>3</v>
      </c>
      <c r="AW16" s="86">
        <v>5</v>
      </c>
      <c r="AX16" s="86">
        <v>1</v>
      </c>
    </row>
    <row r="17" spans="1:50" ht="26.4">
      <c r="A17" s="18"/>
      <c r="B17" s="63" t="s">
        <v>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4"/>
      <c r="AF17" s="63"/>
      <c r="AG17" s="63"/>
      <c r="AH17" s="64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>
      <c r="B18" s="24" t="s">
        <v>53</v>
      </c>
      <c r="C18" s="55">
        <v>11.97</v>
      </c>
      <c r="D18" s="55">
        <v>3.14</v>
      </c>
      <c r="E18" s="55">
        <v>5.95</v>
      </c>
      <c r="F18" s="65">
        <v>2.91</v>
      </c>
      <c r="G18" s="55">
        <v>5.34</v>
      </c>
      <c r="H18" s="55">
        <v>3.25</v>
      </c>
      <c r="I18" s="55">
        <v>3.98</v>
      </c>
      <c r="J18" s="65">
        <v>2.11</v>
      </c>
      <c r="K18" s="55">
        <v>5.8</v>
      </c>
      <c r="L18" s="55">
        <v>2.02</v>
      </c>
      <c r="M18" s="55">
        <v>2.82</v>
      </c>
      <c r="N18" s="65">
        <v>0.53</v>
      </c>
      <c r="O18" s="55">
        <v>2.89</v>
      </c>
      <c r="P18" s="55">
        <v>2.52</v>
      </c>
      <c r="Q18" s="55">
        <v>1.22</v>
      </c>
      <c r="R18" s="65">
        <v>3.38</v>
      </c>
      <c r="S18" s="55">
        <v>5.65</v>
      </c>
      <c r="T18" s="55">
        <v>1.9880182636261265</v>
      </c>
      <c r="U18" s="55">
        <v>5.83</v>
      </c>
      <c r="V18" s="55">
        <v>0.49142485881455034</v>
      </c>
      <c r="W18" s="55">
        <v>6.27</v>
      </c>
      <c r="X18" s="55">
        <v>1.34</v>
      </c>
      <c r="Y18" s="55">
        <v>2.84</v>
      </c>
      <c r="Z18" s="55">
        <v>1.18</v>
      </c>
      <c r="AA18" s="55">
        <v>3.0622356083055138</v>
      </c>
      <c r="AB18" s="55">
        <v>3.398413623307404</v>
      </c>
      <c r="AC18" s="55">
        <v>1.8599290151989096</v>
      </c>
      <c r="AD18" s="55">
        <v>1.02777168100215</v>
      </c>
      <c r="AE18" s="55">
        <v>2.2365681118243472</v>
      </c>
      <c r="AF18" s="55">
        <v>2.5219841889717642</v>
      </c>
      <c r="AG18" s="55">
        <v>2.0199053737963522</v>
      </c>
      <c r="AH18" s="55">
        <v>2.3660672353022707</v>
      </c>
      <c r="AI18" s="49">
        <v>1.8</v>
      </c>
      <c r="AJ18" s="17">
        <v>2.76</v>
      </c>
      <c r="AK18" s="17">
        <v>1.72</v>
      </c>
      <c r="AL18" s="17">
        <v>0.64</v>
      </c>
      <c r="AM18" s="17">
        <v>2.6500000000000004</v>
      </c>
      <c r="AN18" s="17">
        <v>2.3099999999999987</v>
      </c>
      <c r="AO18" s="17">
        <v>13.15</v>
      </c>
      <c r="AP18" s="17">
        <v>0.32</v>
      </c>
      <c r="AQ18" s="16">
        <v>3.0699999999999994</v>
      </c>
      <c r="AR18" s="16">
        <v>2.9200000000000004</v>
      </c>
      <c r="AS18" s="16">
        <v>2.25</v>
      </c>
      <c r="AT18" s="16">
        <v>1.52</v>
      </c>
      <c r="AU18" s="16">
        <v>2.08</v>
      </c>
      <c r="AV18" s="16">
        <v>3.21</v>
      </c>
      <c r="AW18" s="16">
        <v>4.0200000000000005</v>
      </c>
      <c r="AX18" s="16">
        <v>0.85</v>
      </c>
    </row>
    <row r="19" spans="1:50">
      <c r="B19" s="24" t="s">
        <v>54</v>
      </c>
      <c r="C19" s="55">
        <v>11.9</v>
      </c>
      <c r="D19" s="55">
        <v>3.13</v>
      </c>
      <c r="E19" s="55">
        <v>5.92</v>
      </c>
      <c r="F19" s="65">
        <v>2.89</v>
      </c>
      <c r="G19" s="55">
        <v>5.32</v>
      </c>
      <c r="H19" s="55">
        <v>3.24</v>
      </c>
      <c r="I19" s="55">
        <v>3.96</v>
      </c>
      <c r="J19" s="65">
        <v>2.1</v>
      </c>
      <c r="K19" s="55">
        <v>5.77</v>
      </c>
      <c r="L19" s="55">
        <v>2</v>
      </c>
      <c r="M19" s="55">
        <v>2.82</v>
      </c>
      <c r="N19" s="65">
        <v>0.52</v>
      </c>
      <c r="O19" s="55">
        <v>2.87</v>
      </c>
      <c r="P19" s="55">
        <v>2.5</v>
      </c>
      <c r="Q19" s="55">
        <v>1.21</v>
      </c>
      <c r="R19" s="65">
        <v>3.35</v>
      </c>
      <c r="S19" s="55">
        <v>5.63</v>
      </c>
      <c r="T19" s="55">
        <v>1.9781159734968075</v>
      </c>
      <c r="U19" s="55">
        <v>5.79</v>
      </c>
      <c r="V19" s="55">
        <v>0.48752466144706674</v>
      </c>
      <c r="W19" s="55">
        <v>6.22</v>
      </c>
      <c r="X19" s="55">
        <v>1.33</v>
      </c>
      <c r="Y19" s="55">
        <v>2.81</v>
      </c>
      <c r="Z19" s="55">
        <v>1.17</v>
      </c>
      <c r="AA19" s="55">
        <v>3.0317282474666705</v>
      </c>
      <c r="AB19" s="55">
        <v>3.3654162949260855</v>
      </c>
      <c r="AC19" s="55">
        <v>1.8402951003876229</v>
      </c>
      <c r="AD19" s="55">
        <v>1.016416405684534</v>
      </c>
      <c r="AE19" s="55">
        <v>2.2251356771747623</v>
      </c>
      <c r="AF19" s="55">
        <v>2.5107963506737896</v>
      </c>
      <c r="AG19" s="55">
        <v>2.0120526010804025</v>
      </c>
      <c r="AH19" s="55">
        <v>2.358823962467651</v>
      </c>
      <c r="AI19" s="49">
        <v>1.8</v>
      </c>
      <c r="AJ19" s="17">
        <v>2.75</v>
      </c>
      <c r="AK19" s="17">
        <v>1.71</v>
      </c>
      <c r="AL19" s="17">
        <v>0.64</v>
      </c>
      <c r="AM19" s="17">
        <v>2.6399999999999988</v>
      </c>
      <c r="AN19" s="17">
        <v>2.3000000000000007</v>
      </c>
      <c r="AO19" s="17">
        <v>13.049999999999999</v>
      </c>
      <c r="AP19" s="17">
        <v>0.32</v>
      </c>
      <c r="AQ19" s="16">
        <v>3.0300000000000002</v>
      </c>
      <c r="AR19" s="16">
        <v>2.88</v>
      </c>
      <c r="AS19" s="16">
        <v>2.2400000000000002</v>
      </c>
      <c r="AT19" s="16">
        <v>1.51</v>
      </c>
      <c r="AU19" s="16">
        <v>2.0599999999999987</v>
      </c>
      <c r="AV19" s="16">
        <v>3.2</v>
      </c>
      <c r="AW19" s="16">
        <v>4.0100000000000007</v>
      </c>
      <c r="AX19" s="16">
        <v>0.85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96" orientation="landscape" r:id="rId1"/>
  <headerFooter>
    <oddHeader>&amp;C&amp;"Calibri"&amp;8&amp;K000000 General&amp;1#_x000D_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00B050"/>
    <outlinePr summaryBelow="0" summaryRight="0"/>
  </sheetPr>
  <dimension ref="A1:AX19"/>
  <sheetViews>
    <sheetView showGridLines="0" topLeftCell="B1" zoomScale="60" zoomScaleNormal="60" workbookViewId="0">
      <selection activeCell="C3" sqref="C3"/>
    </sheetView>
  </sheetViews>
  <sheetFormatPr defaultColWidth="8.88671875" defaultRowHeight="13.2"/>
  <cols>
    <col min="1" max="1" width="0" style="16" hidden="1" customWidth="1"/>
    <col min="2" max="2" width="54.88671875" style="24" bestFit="1" customWidth="1"/>
    <col min="3" max="3" width="8.44140625" style="69" bestFit="1" customWidth="1"/>
    <col min="4" max="4" width="8.5546875" style="69" bestFit="1" customWidth="1"/>
    <col min="5" max="5" width="8.44140625" style="69" bestFit="1" customWidth="1"/>
    <col min="6" max="6" width="8.5546875" style="69" bestFit="1" customWidth="1"/>
    <col min="7" max="7" width="8.44140625" style="24" bestFit="1" customWidth="1"/>
    <col min="8" max="8" width="8.5546875" style="24" bestFit="1" customWidth="1"/>
    <col min="9" max="9" width="8.44140625" style="24" bestFit="1" customWidth="1"/>
    <col min="10" max="10" width="8.5546875" style="24" bestFit="1" customWidth="1"/>
    <col min="11" max="11" width="8.44140625" style="24" bestFit="1" customWidth="1"/>
    <col min="12" max="12" width="8.5546875" style="24" bestFit="1" customWidth="1"/>
    <col min="13" max="13" width="8.44140625" style="24" bestFit="1" customWidth="1"/>
    <col min="14" max="14" width="8.5546875" style="24" bestFit="1" customWidth="1"/>
    <col min="15" max="15" width="8.44140625" style="24" bestFit="1" customWidth="1"/>
    <col min="16" max="16" width="8.5546875" style="24" bestFit="1" customWidth="1"/>
    <col min="17" max="17" width="8.44140625" style="24" bestFit="1" customWidth="1"/>
    <col min="18" max="18" width="8.5546875" style="24" bestFit="1" customWidth="1"/>
    <col min="19" max="19" width="8.44140625" style="24" bestFit="1" customWidth="1"/>
    <col min="20" max="20" width="8.5546875" style="24" bestFit="1" customWidth="1"/>
    <col min="21" max="21" width="8.44140625" style="24" bestFit="1" customWidth="1"/>
    <col min="22" max="22" width="8.5546875" style="24" bestFit="1" customWidth="1"/>
    <col min="23" max="23" width="8.109375" style="24" bestFit="1" customWidth="1"/>
    <col min="24" max="24" width="8.44140625" style="24" bestFit="1" customWidth="1"/>
    <col min="25" max="27" width="8.109375" style="24" bestFit="1" customWidth="1"/>
    <col min="28" max="28" width="8.44140625" style="24" bestFit="1" customWidth="1"/>
    <col min="29" max="30" width="8.109375" style="24" bestFit="1" customWidth="1"/>
    <col min="31" max="47" width="9.109375" style="17" bestFit="1" customWidth="1"/>
    <col min="48" max="48" width="9.44140625" style="17" bestFit="1" customWidth="1"/>
    <col min="49" max="50" width="9.109375" style="17" bestFit="1" customWidth="1"/>
    <col min="51" max="16384" width="8.88671875" style="16"/>
  </cols>
  <sheetData>
    <row r="1" spans="1:50" ht="22.8">
      <c r="B1" s="3" t="s">
        <v>37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56</v>
      </c>
      <c r="C2" s="131" t="s">
        <v>162</v>
      </c>
      <c r="D2" s="132"/>
      <c r="E2" s="132"/>
      <c r="F2" s="132"/>
      <c r="G2" s="131" t="s">
        <v>149</v>
      </c>
      <c r="H2" s="132"/>
      <c r="I2" s="132"/>
      <c r="J2" s="132"/>
      <c r="K2" s="131" t="s">
        <v>135</v>
      </c>
      <c r="L2" s="132"/>
      <c r="M2" s="132"/>
      <c r="N2" s="132"/>
      <c r="O2" s="131" t="s">
        <v>134</v>
      </c>
      <c r="P2" s="132"/>
      <c r="Q2" s="132"/>
      <c r="R2" s="132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1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</row>
    <row r="3" spans="1:50">
      <c r="A3" s="8"/>
      <c r="B3" s="7" t="s">
        <v>39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5</v>
      </c>
      <c r="P3" s="8" t="s">
        <v>6</v>
      </c>
      <c r="Q3" s="8" t="s">
        <v>7</v>
      </c>
      <c r="R3" s="8" t="s">
        <v>8</v>
      </c>
      <c r="S3" s="8" t="s">
        <v>5</v>
      </c>
      <c r="T3" s="8" t="s">
        <v>6</v>
      </c>
      <c r="U3" s="8" t="s">
        <v>7</v>
      </c>
      <c r="V3" s="8" t="s">
        <v>8</v>
      </c>
      <c r="W3" s="8" t="s">
        <v>5</v>
      </c>
      <c r="X3" s="8" t="s">
        <v>6</v>
      </c>
      <c r="Y3" s="8" t="s">
        <v>7</v>
      </c>
      <c r="Z3" s="8" t="s">
        <v>8</v>
      </c>
      <c r="AA3" s="8" t="s">
        <v>5</v>
      </c>
      <c r="AB3" s="8" t="s">
        <v>6</v>
      </c>
      <c r="AC3" s="8" t="s">
        <v>7</v>
      </c>
      <c r="AD3" s="8" t="s">
        <v>8</v>
      </c>
      <c r="AE3" s="8" t="s">
        <v>5</v>
      </c>
      <c r="AF3" s="8" t="s">
        <v>6</v>
      </c>
      <c r="AG3" s="8" t="s">
        <v>7</v>
      </c>
      <c r="AH3" s="8" t="s">
        <v>8</v>
      </c>
      <c r="AI3" s="8" t="s">
        <v>5</v>
      </c>
      <c r="AJ3" s="8" t="s">
        <v>6</v>
      </c>
      <c r="AK3" s="8" t="s">
        <v>7</v>
      </c>
      <c r="AL3" s="8" t="s">
        <v>8</v>
      </c>
      <c r="AM3" s="8" t="s">
        <v>5</v>
      </c>
      <c r="AN3" s="8" t="s">
        <v>6</v>
      </c>
      <c r="AO3" s="8" t="s">
        <v>7</v>
      </c>
      <c r="AP3" s="8" t="s">
        <v>8</v>
      </c>
      <c r="AQ3" s="8" t="s">
        <v>5</v>
      </c>
      <c r="AR3" s="8" t="s">
        <v>6</v>
      </c>
      <c r="AS3" s="8" t="s">
        <v>7</v>
      </c>
      <c r="AT3" s="8" t="s">
        <v>8</v>
      </c>
      <c r="AU3" s="8" t="s">
        <v>5</v>
      </c>
      <c r="AV3" s="8" t="s">
        <v>6</v>
      </c>
      <c r="AW3" s="8" t="s">
        <v>7</v>
      </c>
      <c r="AX3" s="8" t="s">
        <v>8</v>
      </c>
    </row>
    <row r="4" spans="1:50">
      <c r="A4" s="1"/>
      <c r="B4" s="1" t="s">
        <v>40</v>
      </c>
      <c r="C4" s="85">
        <v>160343.9277883741</v>
      </c>
      <c r="D4" s="85">
        <v>117718.6679552389</v>
      </c>
      <c r="E4" s="85">
        <v>81040.991938138803</v>
      </c>
      <c r="F4" s="85">
        <v>40340.179212974501</v>
      </c>
      <c r="G4" s="85">
        <v>172846</v>
      </c>
      <c r="H4" s="85">
        <v>122155</v>
      </c>
      <c r="I4" s="85">
        <v>79689</v>
      </c>
      <c r="J4" s="85">
        <v>37115</v>
      </c>
      <c r="K4" s="85">
        <v>171730</v>
      </c>
      <c r="L4" s="85">
        <v>121252</v>
      </c>
      <c r="M4" s="85">
        <v>78168</v>
      </c>
      <c r="N4" s="85">
        <v>34666</v>
      </c>
      <c r="O4" s="85">
        <v>157877</v>
      </c>
      <c r="P4" s="85">
        <v>112575</v>
      </c>
      <c r="Q4" s="85">
        <v>73707</v>
      </c>
      <c r="R4" s="85">
        <v>33613</v>
      </c>
      <c r="S4" s="85">
        <v>145365</v>
      </c>
      <c r="T4" s="85">
        <v>105815</v>
      </c>
      <c r="U4" s="85">
        <v>70328</v>
      </c>
      <c r="V4" s="85">
        <v>30402</v>
      </c>
      <c r="W4" s="85">
        <f>Resultat!H4</f>
        <v>153049</v>
      </c>
      <c r="X4" s="85">
        <f>W4-'Resultat-3M'!W4</f>
        <v>110137</v>
      </c>
      <c r="Y4" s="85">
        <f>X4-'Resultat-3M'!X4</f>
        <v>73732</v>
      </c>
      <c r="Z4" s="85">
        <f>Y4-'Resultat-3M'!Y4</f>
        <v>33335</v>
      </c>
      <c r="AA4" s="85">
        <f>Resultat!I4</f>
        <v>143325</v>
      </c>
      <c r="AB4" s="85">
        <f>AA4-'Resultat-3M'!AA4</f>
        <v>102682</v>
      </c>
      <c r="AC4" s="85">
        <f>AB4-'Resultat-3M'!AB4</f>
        <v>62691</v>
      </c>
      <c r="AD4" s="85">
        <f>AC4-'Resultat-3M'!AC4</f>
        <v>27750</v>
      </c>
      <c r="AE4" s="86">
        <f>Resultat!J4</f>
        <v>136589</v>
      </c>
      <c r="AF4" s="85">
        <f>AE4-'Resultat-3M'!AE4</f>
        <v>98126</v>
      </c>
      <c r="AG4" s="85">
        <f>AF4-'Resultat-3M'!AF4</f>
        <v>62350</v>
      </c>
      <c r="AH4" s="85">
        <f>AG4-'Resultat-3M'!AG4</f>
        <v>29780</v>
      </c>
      <c r="AI4" s="86">
        <v>129350.42391656899</v>
      </c>
      <c r="AJ4" s="86">
        <v>93398.784151368294</v>
      </c>
      <c r="AK4" s="86">
        <v>59805.004791049498</v>
      </c>
      <c r="AL4" s="85">
        <v>27212.0971214206</v>
      </c>
      <c r="AM4" s="86">
        <v>118734</v>
      </c>
      <c r="AN4" s="86">
        <v>82676</v>
      </c>
      <c r="AO4" s="86">
        <v>52084</v>
      </c>
      <c r="AP4" s="85">
        <v>22841</v>
      </c>
      <c r="AQ4" s="85">
        <v>122224</v>
      </c>
      <c r="AR4" s="85">
        <v>87683</v>
      </c>
      <c r="AS4" s="85">
        <v>55525</v>
      </c>
      <c r="AT4" s="85">
        <v>25454</v>
      </c>
      <c r="AU4" s="85">
        <v>139124</v>
      </c>
      <c r="AV4" s="85">
        <v>104978</v>
      </c>
      <c r="AW4" s="85">
        <v>68442</v>
      </c>
      <c r="AX4" s="85">
        <v>30764</v>
      </c>
    </row>
    <row r="5" spans="1:50">
      <c r="A5" s="1"/>
      <c r="B5" s="1" t="s">
        <v>41</v>
      </c>
      <c r="C5" s="85">
        <v>-143456.86776902463</v>
      </c>
      <c r="D5" s="85">
        <v>-105797.88365254365</v>
      </c>
      <c r="E5" s="85">
        <v>-72583.413149078842</v>
      </c>
      <c r="F5" s="85">
        <v>-36781.156800736804</v>
      </c>
      <c r="G5" s="85">
        <v>-156540</v>
      </c>
      <c r="H5" s="85">
        <v>-111760</v>
      </c>
      <c r="I5" s="85">
        <v>-72691</v>
      </c>
      <c r="J5" s="85">
        <v>-34128</v>
      </c>
      <c r="K5" s="85">
        <v>-157465</v>
      </c>
      <c r="L5" s="85">
        <v>-112319</v>
      </c>
      <c r="M5" s="85">
        <v>-72291</v>
      </c>
      <c r="N5" s="85">
        <v>-32277</v>
      </c>
      <c r="O5" s="85">
        <v>-145103</v>
      </c>
      <c r="P5" s="85">
        <v>-103888</v>
      </c>
      <c r="Q5" s="85">
        <v>-68126</v>
      </c>
      <c r="R5" s="85">
        <v>-30780</v>
      </c>
      <c r="S5" s="85">
        <v>-131119</v>
      </c>
      <c r="T5" s="95">
        <v>-95347</v>
      </c>
      <c r="U5" s="85">
        <v>-62845</v>
      </c>
      <c r="V5" s="85">
        <v>-28113</v>
      </c>
      <c r="W5" s="85">
        <f>Resultat!H5</f>
        <v>-139160</v>
      </c>
      <c r="X5" s="95">
        <f>W5-'Resultat-3M'!W5</f>
        <v>-101191</v>
      </c>
      <c r="Y5" s="95">
        <f>X5-'Resultat-3M'!X5</f>
        <v>-67327</v>
      </c>
      <c r="Z5" s="95">
        <f>Y5-'Resultat-3M'!Y5</f>
        <v>-30638</v>
      </c>
      <c r="AA5" s="85">
        <f>Resultat!I5</f>
        <v>-130215</v>
      </c>
      <c r="AB5" s="95">
        <f>AA5-'Resultat-3M'!AA5</f>
        <v>-93527</v>
      </c>
      <c r="AC5" s="95">
        <f>AB5-'Resultat-3M'!AB5</f>
        <v>-57283</v>
      </c>
      <c r="AD5" s="95">
        <f>AC5-'Resultat-3M'!AC5</f>
        <v>-25399</v>
      </c>
      <c r="AE5" s="86">
        <f>Resultat!J5</f>
        <v>-124161</v>
      </c>
      <c r="AF5" s="95">
        <f>AE5-'Resultat-3M'!AE5</f>
        <v>-89045</v>
      </c>
      <c r="AG5" s="95">
        <f>AF5-'Resultat-3M'!AF5</f>
        <v>-56384</v>
      </c>
      <c r="AH5" s="95">
        <f>AG5-'Resultat-3M'!AG5</f>
        <v>-26721</v>
      </c>
      <c r="AI5" s="86">
        <v>-117789.62631590401</v>
      </c>
      <c r="AJ5" s="86">
        <v>-84881.923545403508</v>
      </c>
      <c r="AK5" s="86">
        <v>-54432.361447577503</v>
      </c>
      <c r="AL5" s="85">
        <v>-24946.492230510201</v>
      </c>
      <c r="AM5" s="86">
        <v>-107409</v>
      </c>
      <c r="AN5" s="86">
        <v>-74898</v>
      </c>
      <c r="AO5" s="86">
        <v>-47238</v>
      </c>
      <c r="AP5" s="85">
        <v>-20961</v>
      </c>
      <c r="AQ5" s="85">
        <v>-109774</v>
      </c>
      <c r="AR5" s="85">
        <v>-78944</v>
      </c>
      <c r="AS5" s="85">
        <v>-50157</v>
      </c>
      <c r="AT5" s="85">
        <v>-23082</v>
      </c>
      <c r="AU5" s="85">
        <v>-125417</v>
      </c>
      <c r="AV5" s="85">
        <v>-94574</v>
      </c>
      <c r="AW5" s="85">
        <v>-61677</v>
      </c>
      <c r="AX5" s="85">
        <v>-28195</v>
      </c>
    </row>
    <row r="6" spans="1:50" ht="24" customHeight="1">
      <c r="A6" s="22"/>
      <c r="B6" s="23" t="s">
        <v>42</v>
      </c>
      <c r="C6" s="87">
        <v>16887.060019349388</v>
      </c>
      <c r="D6" s="87">
        <v>11920.78430269522</v>
      </c>
      <c r="E6" s="87">
        <v>8457.5787890600004</v>
      </c>
      <c r="F6" s="87">
        <v>3559.0224122376799</v>
      </c>
      <c r="G6" s="87">
        <v>16306</v>
      </c>
      <c r="H6" s="87">
        <v>10395</v>
      </c>
      <c r="I6" s="87">
        <v>6998</v>
      </c>
      <c r="J6" s="87">
        <v>2987</v>
      </c>
      <c r="K6" s="87">
        <v>14265</v>
      </c>
      <c r="L6" s="87">
        <v>8933</v>
      </c>
      <c r="M6" s="87">
        <v>5877</v>
      </c>
      <c r="N6" s="87">
        <v>2389</v>
      </c>
      <c r="O6" s="87">
        <v>12774</v>
      </c>
      <c r="P6" s="87">
        <v>8687</v>
      </c>
      <c r="Q6" s="87">
        <v>5581</v>
      </c>
      <c r="R6" s="87">
        <v>2833</v>
      </c>
      <c r="S6" s="87">
        <v>14246</v>
      </c>
      <c r="T6" s="96">
        <v>10468</v>
      </c>
      <c r="U6" s="87">
        <v>7483</v>
      </c>
      <c r="V6" s="87">
        <v>2289</v>
      </c>
      <c r="W6" s="87">
        <f>Resultat!H6</f>
        <v>13889</v>
      </c>
      <c r="X6" s="96">
        <f>W6-'Resultat-3M'!W6</f>
        <v>8946</v>
      </c>
      <c r="Y6" s="96">
        <f>X6-'Resultat-3M'!X6</f>
        <v>6405</v>
      </c>
      <c r="Z6" s="96">
        <f>Y6-'Resultat-3M'!Y6</f>
        <v>2697</v>
      </c>
      <c r="AA6" s="87">
        <f>Resultat!I6</f>
        <v>13110</v>
      </c>
      <c r="AB6" s="96">
        <f>AA6-'Resultat-3M'!AA6</f>
        <v>9155</v>
      </c>
      <c r="AC6" s="96">
        <f>AB6-'Resultat-3M'!AB6</f>
        <v>5408</v>
      </c>
      <c r="AD6" s="96">
        <f>AC6-'Resultat-3M'!AC6</f>
        <v>2351</v>
      </c>
      <c r="AE6" s="87">
        <f>Resultat!J6</f>
        <v>12428</v>
      </c>
      <c r="AF6" s="96">
        <f>AE6-'Resultat-3M'!AE6</f>
        <v>9081</v>
      </c>
      <c r="AG6" s="96">
        <f>AF6-'Resultat-3M'!AF6</f>
        <v>5966</v>
      </c>
      <c r="AH6" s="96">
        <f>AG6-'Resultat-3M'!AG6</f>
        <v>3059</v>
      </c>
      <c r="AI6" s="87">
        <v>11560.797600665599</v>
      </c>
      <c r="AJ6" s="87">
        <v>8516.86060596485</v>
      </c>
      <c r="AK6" s="87">
        <v>5372.6433434720202</v>
      </c>
      <c r="AL6" s="87">
        <v>2266.48999109018</v>
      </c>
      <c r="AM6" s="87">
        <v>11324</v>
      </c>
      <c r="AN6" s="87">
        <v>7778</v>
      </c>
      <c r="AO6" s="87">
        <v>4846</v>
      </c>
      <c r="AP6" s="87">
        <v>1879</v>
      </c>
      <c r="AQ6" s="87">
        <v>12450</v>
      </c>
      <c r="AR6" s="87">
        <v>8739</v>
      </c>
      <c r="AS6" s="87">
        <v>5368</v>
      </c>
      <c r="AT6" s="87">
        <v>2372</v>
      </c>
      <c r="AU6" s="87">
        <v>13707</v>
      </c>
      <c r="AV6" s="87">
        <v>10404</v>
      </c>
      <c r="AW6" s="87">
        <v>6765</v>
      </c>
      <c r="AX6" s="87">
        <v>2569</v>
      </c>
    </row>
    <row r="7" spans="1:50">
      <c r="A7" s="1"/>
      <c r="B7" s="1" t="s">
        <v>43</v>
      </c>
      <c r="C7" s="85">
        <v>-8268.5881073723394</v>
      </c>
      <c r="D7" s="85">
        <v>-5854.9778432267594</v>
      </c>
      <c r="E7" s="85">
        <v>-4030.8223622941996</v>
      </c>
      <c r="F7" s="85">
        <v>-2135.9493488482699</v>
      </c>
      <c r="G7" s="85">
        <v>-9469</v>
      </c>
      <c r="H7" s="85">
        <v>-6263</v>
      </c>
      <c r="I7" s="85">
        <v>-4339</v>
      </c>
      <c r="J7" s="85">
        <v>-2156</v>
      </c>
      <c r="K7" s="85">
        <v>-9473</v>
      </c>
      <c r="L7" s="85">
        <v>-7027</v>
      </c>
      <c r="M7" s="85">
        <v>-4669</v>
      </c>
      <c r="N7" s="85">
        <v>-2505</v>
      </c>
      <c r="O7" s="85">
        <v>-9851</v>
      </c>
      <c r="P7" s="85">
        <v>-6754</v>
      </c>
      <c r="Q7" s="85">
        <v>-4663</v>
      </c>
      <c r="R7" s="85">
        <v>-2273</v>
      </c>
      <c r="S7" s="85">
        <v>-9152</v>
      </c>
      <c r="T7" s="85">
        <v>-6592</v>
      </c>
      <c r="U7" s="85">
        <v>-4435</v>
      </c>
      <c r="V7" s="85">
        <v>-2137</v>
      </c>
      <c r="W7" s="85">
        <f>Resultat!H7</f>
        <v>-8869</v>
      </c>
      <c r="X7" s="85">
        <f>W7-'Resultat-3M'!W7</f>
        <v>-6482</v>
      </c>
      <c r="Y7" s="85">
        <f>X7-'Resultat-3M'!X7</f>
        <v>-4472</v>
      </c>
      <c r="Z7" s="85">
        <f>Y7-'Resultat-3M'!Y7</f>
        <v>-2146</v>
      </c>
      <c r="AA7" s="85">
        <f>Resultat!I7</f>
        <v>-8370</v>
      </c>
      <c r="AB7" s="85">
        <f>AA7-'Resultat-3M'!AA7</f>
        <v>-6003</v>
      </c>
      <c r="AC7" s="85">
        <f>AB7-'Resultat-3M'!AB7</f>
        <v>-4054</v>
      </c>
      <c r="AD7" s="85">
        <f>AC7-'Resultat-3M'!AC7</f>
        <v>-1914</v>
      </c>
      <c r="AE7" s="86">
        <f>Resultat!J7</f>
        <v>-7681</v>
      </c>
      <c r="AF7" s="85">
        <f>AE7-'Resultat-3M'!AE7</f>
        <v>-5599</v>
      </c>
      <c r="AG7" s="85">
        <f>AF7-'Resultat-3M'!AF7</f>
        <v>-3873</v>
      </c>
      <c r="AH7" s="85">
        <f>AG7-'Resultat-3M'!AG7</f>
        <v>-1885</v>
      </c>
      <c r="AI7" s="86">
        <v>-8508.0630924608595</v>
      </c>
      <c r="AJ7" s="86">
        <v>-6198.1673851207597</v>
      </c>
      <c r="AK7" s="86">
        <v>-4249.6878173106197</v>
      </c>
      <c r="AL7" s="85">
        <v>-2042.3549582231601</v>
      </c>
      <c r="AM7" s="86">
        <v>-7853</v>
      </c>
      <c r="AN7" s="86">
        <v>-5579</v>
      </c>
      <c r="AO7" s="86">
        <v>-3737</v>
      </c>
      <c r="AP7" s="85">
        <v>-1798</v>
      </c>
      <c r="AQ7" s="85">
        <v>-7533</v>
      </c>
      <c r="AR7" s="85">
        <v>-5389</v>
      </c>
      <c r="AS7" s="85">
        <v>-3599</v>
      </c>
      <c r="AT7" s="85">
        <v>-1725</v>
      </c>
      <c r="AU7" s="85">
        <v>-8078</v>
      </c>
      <c r="AV7" s="85">
        <v>-5904</v>
      </c>
      <c r="AW7" s="85">
        <v>-4091</v>
      </c>
      <c r="AX7" s="85">
        <v>-2039</v>
      </c>
    </row>
    <row r="8" spans="1:50">
      <c r="A8" s="1"/>
      <c r="B8" s="1" t="s">
        <v>44</v>
      </c>
      <c r="C8" s="85">
        <v>4014.5136969900536</v>
      </c>
      <c r="D8" s="85">
        <v>163.81987205049398</v>
      </c>
      <c r="E8" s="85">
        <v>93.386492555165205</v>
      </c>
      <c r="F8" s="85">
        <v>58.732882797366599</v>
      </c>
      <c r="G8" s="85">
        <v>591</v>
      </c>
      <c r="H8" s="85">
        <v>529</v>
      </c>
      <c r="I8" s="85">
        <v>391</v>
      </c>
      <c r="J8" s="85">
        <v>253</v>
      </c>
      <c r="K8" s="85">
        <v>855</v>
      </c>
      <c r="L8" s="85">
        <v>678</v>
      </c>
      <c r="M8" s="85">
        <v>460</v>
      </c>
      <c r="N8" s="85">
        <v>399</v>
      </c>
      <c r="O8" s="85">
        <v>1655</v>
      </c>
      <c r="P8" s="85">
        <v>1265</v>
      </c>
      <c r="Q8" s="85">
        <v>1136</v>
      </c>
      <c r="R8" s="85">
        <v>1041</v>
      </c>
      <c r="S8" s="85">
        <v>2126</v>
      </c>
      <c r="T8" s="95">
        <v>508</v>
      </c>
      <c r="U8" s="85">
        <v>288</v>
      </c>
      <c r="V8" s="85">
        <v>159</v>
      </c>
      <c r="W8" s="85">
        <f>Resultat!H8</f>
        <v>1270</v>
      </c>
      <c r="X8" s="95">
        <f>W8-'Resultat-3M'!W8</f>
        <v>702</v>
      </c>
      <c r="Y8" s="95">
        <f>X8-'Resultat-3M'!X8</f>
        <v>462</v>
      </c>
      <c r="Z8" s="95">
        <f>Y8-'Resultat-3M'!Y8</f>
        <v>238</v>
      </c>
      <c r="AA8" s="85">
        <f>Resultat!I8</f>
        <v>669</v>
      </c>
      <c r="AB8" s="95">
        <f>AA8-'Resultat-3M'!AA8</f>
        <v>537</v>
      </c>
      <c r="AC8" s="95">
        <f>AB8-'Resultat-3M'!AB8</f>
        <v>358</v>
      </c>
      <c r="AD8" s="95">
        <f>AC8-'Resultat-3M'!AC8</f>
        <v>185</v>
      </c>
      <c r="AE8" s="86">
        <f>Resultat!J8</f>
        <v>813</v>
      </c>
      <c r="AF8" s="95">
        <f>AE8-'Resultat-3M'!AE8</f>
        <v>632</v>
      </c>
      <c r="AG8" s="95">
        <f>AF8-'Resultat-3M'!AF8</f>
        <v>466</v>
      </c>
      <c r="AH8" s="95">
        <f>AG8-'Resultat-3M'!AG8</f>
        <v>185</v>
      </c>
      <c r="AI8" s="86">
        <v>965.36989302913196</v>
      </c>
      <c r="AJ8" s="86">
        <v>688.35717662335207</v>
      </c>
      <c r="AK8" s="86">
        <v>281.56120175315601</v>
      </c>
      <c r="AL8" s="85">
        <v>130.28640225079201</v>
      </c>
      <c r="AM8" s="86">
        <v>4942</v>
      </c>
      <c r="AN8" s="86">
        <v>4816</v>
      </c>
      <c r="AO8" s="86">
        <v>4706</v>
      </c>
      <c r="AP8" s="85">
        <v>96</v>
      </c>
      <c r="AQ8" s="85">
        <v>541</v>
      </c>
      <c r="AR8" s="85">
        <v>456</v>
      </c>
      <c r="AS8" s="85">
        <v>374</v>
      </c>
      <c r="AT8" s="85">
        <v>210</v>
      </c>
      <c r="AU8" s="85">
        <v>405</v>
      </c>
      <c r="AV8" s="85">
        <v>237</v>
      </c>
      <c r="AW8" s="85">
        <v>227</v>
      </c>
      <c r="AX8" s="85">
        <v>81</v>
      </c>
    </row>
    <row r="9" spans="1:50" ht="24" customHeight="1">
      <c r="A9" s="22"/>
      <c r="B9" s="22" t="s">
        <v>45</v>
      </c>
      <c r="C9" s="87">
        <v>12632.98560896711</v>
      </c>
      <c r="D9" s="87">
        <v>6229.6263315189399</v>
      </c>
      <c r="E9" s="87">
        <v>4520.1429193209697</v>
      </c>
      <c r="F9" s="87">
        <v>1481.8059461867799</v>
      </c>
      <c r="G9" s="87">
        <v>7428</v>
      </c>
      <c r="H9" s="87">
        <v>4661</v>
      </c>
      <c r="I9" s="87">
        <v>3050</v>
      </c>
      <c r="J9" s="87">
        <v>1084</v>
      </c>
      <c r="K9" s="87">
        <v>5647</v>
      </c>
      <c r="L9" s="87">
        <v>2584</v>
      </c>
      <c r="M9" s="87">
        <v>1668</v>
      </c>
      <c r="N9" s="87">
        <v>283</v>
      </c>
      <c r="O9" s="87">
        <v>4578</v>
      </c>
      <c r="P9" s="87">
        <v>3198</v>
      </c>
      <c r="Q9" s="87">
        <v>2054</v>
      </c>
      <c r="R9" s="87">
        <v>1601</v>
      </c>
      <c r="S9" s="87">
        <v>7220</v>
      </c>
      <c r="T9" s="96">
        <v>4384</v>
      </c>
      <c r="U9" s="87">
        <v>3336</v>
      </c>
      <c r="V9" s="87">
        <v>311</v>
      </c>
      <c r="W9" s="87">
        <f>Resultat!H9</f>
        <v>6290</v>
      </c>
      <c r="X9" s="96">
        <f>W9-'Resultat-3M'!W9</f>
        <v>3166</v>
      </c>
      <c r="Y9" s="96">
        <f>X9-'Resultat-3M'!X9</f>
        <v>2395</v>
      </c>
      <c r="Z9" s="96">
        <f>Y9-'Resultat-3M'!Y9</f>
        <v>789</v>
      </c>
      <c r="AA9" s="87">
        <f>Resultat!I9</f>
        <v>5409</v>
      </c>
      <c r="AB9" s="96">
        <f>AA9-'Resultat-3M'!AA9</f>
        <v>3689</v>
      </c>
      <c r="AC9" s="96">
        <f>AB9-'Resultat-3M'!AB9</f>
        <v>1712</v>
      </c>
      <c r="AD9" s="96">
        <f>AC9-'Resultat-3M'!AC9</f>
        <v>622</v>
      </c>
      <c r="AE9" s="87">
        <f>Resultat!J9</f>
        <v>5560</v>
      </c>
      <c r="AF9" s="96">
        <f>AE9-'Resultat-3M'!AE9</f>
        <v>4114</v>
      </c>
      <c r="AG9" s="96">
        <f>AF9-'Resultat-3M'!AF9</f>
        <v>2559</v>
      </c>
      <c r="AH9" s="96">
        <f>AG9-'Resultat-3M'!AG9</f>
        <v>1359</v>
      </c>
      <c r="AI9" s="87">
        <v>4018.1044012339503</v>
      </c>
      <c r="AJ9" s="87">
        <v>3007.0503974674202</v>
      </c>
      <c r="AK9" s="87">
        <v>1404.5167279145501</v>
      </c>
      <c r="AL9" s="87">
        <v>354.42143511781899</v>
      </c>
      <c r="AM9" s="87">
        <v>8413</v>
      </c>
      <c r="AN9" s="87">
        <v>7015</v>
      </c>
      <c r="AO9" s="87">
        <v>5815</v>
      </c>
      <c r="AP9" s="87">
        <v>178</v>
      </c>
      <c r="AQ9" s="87">
        <v>5458</v>
      </c>
      <c r="AR9" s="87">
        <v>3806</v>
      </c>
      <c r="AS9" s="87">
        <v>2143</v>
      </c>
      <c r="AT9" s="87">
        <v>858</v>
      </c>
      <c r="AU9" s="87">
        <v>6034</v>
      </c>
      <c r="AV9" s="87">
        <v>4736</v>
      </c>
      <c r="AW9" s="87">
        <v>2901</v>
      </c>
      <c r="AX9" s="87">
        <v>611</v>
      </c>
    </row>
    <row r="10" spans="1:50">
      <c r="A10" s="1"/>
      <c r="B10" s="1" t="s">
        <v>46</v>
      </c>
      <c r="C10" s="85">
        <v>-229.05170084630333</v>
      </c>
      <c r="D10" s="85">
        <v>-173.47598090552262</v>
      </c>
      <c r="E10" s="85">
        <v>-112.23855641451888</v>
      </c>
      <c r="F10" s="85">
        <v>-47.332654597931942</v>
      </c>
      <c r="G10" s="85">
        <v>-88</v>
      </c>
      <c r="H10" s="85">
        <v>-48</v>
      </c>
      <c r="I10" s="85">
        <v>-80</v>
      </c>
      <c r="J10" s="85">
        <v>-47</v>
      </c>
      <c r="K10" s="85">
        <v>39</v>
      </c>
      <c r="L10" s="85">
        <v>55</v>
      </c>
      <c r="M10" s="85">
        <v>10</v>
      </c>
      <c r="N10" s="85">
        <v>-12</v>
      </c>
      <c r="O10" s="85">
        <v>45</v>
      </c>
      <c r="P10" s="85">
        <v>32</v>
      </c>
      <c r="Q10" s="85">
        <v>30</v>
      </c>
      <c r="R10" s="85">
        <v>7</v>
      </c>
      <c r="S10" s="85">
        <v>-119</v>
      </c>
      <c r="T10" s="95">
        <v>-58</v>
      </c>
      <c r="U10" s="85">
        <v>-43</v>
      </c>
      <c r="V10" s="85">
        <v>-56</v>
      </c>
      <c r="W10" s="85">
        <f>Resultat!H10</f>
        <v>-314</v>
      </c>
      <c r="X10" s="95">
        <f>W10-'Resultat-3M'!W10</f>
        <v>-371</v>
      </c>
      <c r="Y10" s="95">
        <f>X10-'Resultat-3M'!X10</f>
        <v>-245</v>
      </c>
      <c r="Z10" s="95">
        <f>Y10-'Resultat-3M'!Y10</f>
        <v>-149</v>
      </c>
      <c r="AA10" s="85">
        <f>Resultat!I10</f>
        <v>-280</v>
      </c>
      <c r="AB10" s="95">
        <f>AA10-'Resultat-3M'!AA10</f>
        <v>-190</v>
      </c>
      <c r="AC10" s="95">
        <f>AB10-'Resultat-3M'!AB10</f>
        <v>-122</v>
      </c>
      <c r="AD10" s="95">
        <f>AC10-'Resultat-3M'!AC10</f>
        <v>-56</v>
      </c>
      <c r="AE10" s="86">
        <f>Resultat!J10</f>
        <v>-241</v>
      </c>
      <c r="AF10" s="95">
        <f>AE10-'Resultat-3M'!AE10</f>
        <v>-213</v>
      </c>
      <c r="AG10" s="95">
        <f>AF10-'Resultat-3M'!AF10</f>
        <v>-149</v>
      </c>
      <c r="AH10" s="95">
        <f>AG10-'Resultat-3M'!AG10</f>
        <v>-73</v>
      </c>
      <c r="AI10" s="86">
        <v>-233.67861685205025</v>
      </c>
      <c r="AJ10" s="86">
        <v>-149.00909987271052</v>
      </c>
      <c r="AK10" s="86">
        <v>-68.84750804941018</v>
      </c>
      <c r="AL10" s="86">
        <v>7.0429290850530037</v>
      </c>
      <c r="AM10" s="86">
        <v>12</v>
      </c>
      <c r="AN10" s="86">
        <v>16</v>
      </c>
      <c r="AO10" s="86">
        <v>9</v>
      </c>
      <c r="AP10" s="85">
        <v>0</v>
      </c>
      <c r="AQ10" s="85">
        <v>-35</v>
      </c>
      <c r="AR10" s="85">
        <v>-16</v>
      </c>
      <c r="AS10" s="85">
        <v>24</v>
      </c>
      <c r="AT10" s="85">
        <v>16</v>
      </c>
      <c r="AU10" s="85">
        <v>-234</v>
      </c>
      <c r="AV10" s="85">
        <v>-181</v>
      </c>
      <c r="AW10" s="85">
        <v>-99</v>
      </c>
      <c r="AX10" s="85">
        <v>-77</v>
      </c>
    </row>
    <row r="11" spans="1:50" ht="24" customHeight="1">
      <c r="A11" s="22"/>
      <c r="B11" s="22" t="s">
        <v>47</v>
      </c>
      <c r="C11" s="87">
        <v>12403.906938183631</v>
      </c>
      <c r="D11" s="87">
        <v>6056.1833757075992</v>
      </c>
      <c r="E11" s="87">
        <v>4407.98048353166</v>
      </c>
      <c r="F11" s="87">
        <v>1434.6137766970899</v>
      </c>
      <c r="G11" s="87">
        <v>7340</v>
      </c>
      <c r="H11" s="87">
        <v>4613</v>
      </c>
      <c r="I11" s="87">
        <v>2970</v>
      </c>
      <c r="J11" s="87">
        <v>1037</v>
      </c>
      <c r="K11" s="87">
        <v>5686</v>
      </c>
      <c r="L11" s="87">
        <v>2639</v>
      </c>
      <c r="M11" s="87">
        <v>1678</v>
      </c>
      <c r="N11" s="87">
        <v>271</v>
      </c>
      <c r="O11" s="87">
        <v>4623</v>
      </c>
      <c r="P11" s="87">
        <v>3230</v>
      </c>
      <c r="Q11" s="87">
        <v>2084</v>
      </c>
      <c r="R11" s="87">
        <v>1608</v>
      </c>
      <c r="S11" s="87">
        <v>7101</v>
      </c>
      <c r="T11" s="96">
        <v>4326</v>
      </c>
      <c r="U11" s="87">
        <v>3293</v>
      </c>
      <c r="V11" s="87">
        <v>255</v>
      </c>
      <c r="W11" s="87">
        <f>Resultat!H11</f>
        <v>5976</v>
      </c>
      <c r="X11" s="96">
        <f>W11-'Resultat-3M'!W11</f>
        <v>2795</v>
      </c>
      <c r="Y11" s="96">
        <f>X11-'Resultat-3M'!X11</f>
        <v>2150</v>
      </c>
      <c r="Z11" s="96">
        <f>Y11-'Resultat-3M'!Y11</f>
        <v>640</v>
      </c>
      <c r="AA11" s="87">
        <f>Resultat!I11</f>
        <v>5129</v>
      </c>
      <c r="AB11" s="96">
        <f>AA11-'Resultat-3M'!AA11</f>
        <v>3499</v>
      </c>
      <c r="AC11" s="96">
        <f>AB11-'Resultat-3M'!AB11</f>
        <v>1590</v>
      </c>
      <c r="AD11" s="96">
        <f>AC11-'Resultat-3M'!AC11</f>
        <v>566</v>
      </c>
      <c r="AE11" s="87">
        <f>Resultat!J11</f>
        <v>5319</v>
      </c>
      <c r="AF11" s="96">
        <f>AE11-'Resultat-3M'!AE11</f>
        <v>3901</v>
      </c>
      <c r="AG11" s="96">
        <f>AF11-'Resultat-3M'!AF11</f>
        <v>2410</v>
      </c>
      <c r="AH11" s="96">
        <f>AG11-'Resultat-3M'!AG11</f>
        <v>1286</v>
      </c>
      <c r="AI11" s="87">
        <v>3784.4257843819</v>
      </c>
      <c r="AJ11" s="87">
        <v>2858.0412975947097</v>
      </c>
      <c r="AK11" s="87">
        <v>1335.6692198651399</v>
      </c>
      <c r="AL11" s="87">
        <v>361.46436420287199</v>
      </c>
      <c r="AM11" s="87">
        <v>8425</v>
      </c>
      <c r="AN11" s="87">
        <v>7031</v>
      </c>
      <c r="AO11" s="87">
        <v>5824</v>
      </c>
      <c r="AP11" s="87">
        <v>177</v>
      </c>
      <c r="AQ11" s="87">
        <v>5423</v>
      </c>
      <c r="AR11" s="87">
        <v>3790</v>
      </c>
      <c r="AS11" s="87">
        <v>2167</v>
      </c>
      <c r="AT11" s="87">
        <v>874</v>
      </c>
      <c r="AU11" s="87">
        <v>5800</v>
      </c>
      <c r="AV11" s="87">
        <v>4555</v>
      </c>
      <c r="AW11" s="87">
        <v>2801</v>
      </c>
      <c r="AX11" s="87">
        <v>534</v>
      </c>
    </row>
    <row r="12" spans="1:50">
      <c r="A12" s="1"/>
      <c r="B12" s="1" t="s">
        <v>48</v>
      </c>
      <c r="C12" s="85">
        <v>-2506.9550421782656</v>
      </c>
      <c r="D12" s="85">
        <v>-1094.5878064205158</v>
      </c>
      <c r="E12" s="85">
        <v>-749.78665583595989</v>
      </c>
      <c r="F12" s="85">
        <v>-236.069013830203</v>
      </c>
      <c r="G12" s="85">
        <v>-1286</v>
      </c>
      <c r="H12" s="85">
        <v>-761</v>
      </c>
      <c r="I12" s="85">
        <v>-463</v>
      </c>
      <c r="J12" s="85">
        <v>-173</v>
      </c>
      <c r="K12" s="85">
        <v>-1092</v>
      </c>
      <c r="L12" s="85">
        <v>-428</v>
      </c>
      <c r="M12" s="85">
        <v>-300</v>
      </c>
      <c r="N12" s="85">
        <v>-55</v>
      </c>
      <c r="O12" s="85">
        <v>-512</v>
      </c>
      <c r="P12" s="85">
        <v>-304</v>
      </c>
      <c r="Q12" s="85">
        <v>-196</v>
      </c>
      <c r="R12" s="85">
        <v>-225</v>
      </c>
      <c r="S12" s="85">
        <v>-1366</v>
      </c>
      <c r="T12" s="95">
        <v>-909</v>
      </c>
      <c r="U12" s="85">
        <v>-692</v>
      </c>
      <c r="V12" s="85">
        <v>-52</v>
      </c>
      <c r="W12" s="85">
        <f>Resultat!H12</f>
        <v>-1185</v>
      </c>
      <c r="X12" s="95">
        <f>W12-'Resultat-3M'!W12</f>
        <v>-586</v>
      </c>
      <c r="Y12" s="95">
        <f>X12-'Resultat-3M'!X12</f>
        <v>-495</v>
      </c>
      <c r="Z12" s="95">
        <f>Y12-'Resultat-3M'!Y12</f>
        <v>-154</v>
      </c>
      <c r="AA12" s="85">
        <f>Resultat!I12</f>
        <v>-1279</v>
      </c>
      <c r="AB12" s="95">
        <f>AA12-'Resultat-3M'!AA12</f>
        <v>-908</v>
      </c>
      <c r="AC12" s="95">
        <f>AB12-'Resultat-3M'!AB12</f>
        <v>-397</v>
      </c>
      <c r="AD12" s="95">
        <f>AC12-'Resultat-3M'!AC12</f>
        <v>-142</v>
      </c>
      <c r="AE12" s="86">
        <f>Resultat!J12</f>
        <v>-1551</v>
      </c>
      <c r="AF12" s="95">
        <f>AE12-'Resultat-3M'!AE12</f>
        <v>-1054</v>
      </c>
      <c r="AG12" s="95">
        <f>AF12-'Resultat-3M'!AF12</f>
        <v>-602</v>
      </c>
      <c r="AH12" s="95">
        <f>AG12-'Resultat-3M'!AG12</f>
        <v>-310</v>
      </c>
      <c r="AI12" s="86">
        <v>-922.62621629005207</v>
      </c>
      <c r="AJ12" s="86">
        <v>-742.92244127676997</v>
      </c>
      <c r="AK12" s="86">
        <v>-359.665205501522</v>
      </c>
      <c r="AL12" s="85">
        <v>-97.676684920931507</v>
      </c>
      <c r="AM12" s="86">
        <v>-830</v>
      </c>
      <c r="AN12" s="86">
        <v>-532</v>
      </c>
      <c r="AO12" s="86">
        <v>-278</v>
      </c>
      <c r="AP12" s="85">
        <v>-46</v>
      </c>
      <c r="AQ12" s="85">
        <v>-1394</v>
      </c>
      <c r="AR12" s="85">
        <v>-1023</v>
      </c>
      <c r="AS12" s="85">
        <v>-606</v>
      </c>
      <c r="AT12" s="85">
        <v>-245</v>
      </c>
      <c r="AU12" s="85">
        <v>-1579</v>
      </c>
      <c r="AV12" s="85">
        <v>-1187</v>
      </c>
      <c r="AW12" s="85">
        <v>-769</v>
      </c>
      <c r="AX12" s="85">
        <v>-180</v>
      </c>
    </row>
    <row r="13" spans="1:50" ht="24" customHeight="1">
      <c r="A13" s="22"/>
      <c r="B13" s="22" t="s">
        <v>49</v>
      </c>
      <c r="C13" s="87">
        <v>9896.9518960053811</v>
      </c>
      <c r="D13" s="87">
        <v>4961.5955692870903</v>
      </c>
      <c r="E13" s="87">
        <v>3658.1938276957003</v>
      </c>
      <c r="F13" s="87">
        <v>1198.5447628668899</v>
      </c>
      <c r="G13" s="87">
        <v>6054</v>
      </c>
      <c r="H13" s="87">
        <v>3852</v>
      </c>
      <c r="I13" s="87">
        <v>2507</v>
      </c>
      <c r="J13" s="87">
        <v>864</v>
      </c>
      <c r="K13" s="87">
        <v>4594</v>
      </c>
      <c r="L13" s="87">
        <v>2211</v>
      </c>
      <c r="M13" s="87">
        <v>1378</v>
      </c>
      <c r="N13" s="87">
        <v>216</v>
      </c>
      <c r="O13" s="87">
        <v>4111</v>
      </c>
      <c r="P13" s="87">
        <v>2926</v>
      </c>
      <c r="Q13" s="87">
        <v>1888</v>
      </c>
      <c r="R13" s="87">
        <v>1383</v>
      </c>
      <c r="S13" s="87">
        <v>5735</v>
      </c>
      <c r="T13" s="96">
        <v>3417</v>
      </c>
      <c r="U13" s="87">
        <v>2601</v>
      </c>
      <c r="V13" s="87">
        <v>203</v>
      </c>
      <c r="W13" s="87">
        <f>Resultat!H13</f>
        <v>4791</v>
      </c>
      <c r="X13" s="96">
        <f>W13-'Resultat-3M'!W13</f>
        <v>2209</v>
      </c>
      <c r="Y13" s="96">
        <f>X13-'Resultat-3M'!X13</f>
        <v>1655</v>
      </c>
      <c r="Z13" s="96">
        <f>Y13-'Resultat-3M'!Y13</f>
        <v>486</v>
      </c>
      <c r="AA13" s="87">
        <f>Resultat!I13</f>
        <v>3850</v>
      </c>
      <c r="AB13" s="96">
        <f>AA13-'Resultat-3M'!AA13</f>
        <v>2591</v>
      </c>
      <c r="AC13" s="96">
        <f>AB13-'Resultat-3M'!AB13</f>
        <v>1193</v>
      </c>
      <c r="AD13" s="96">
        <f>AC13-'Resultat-3M'!AC13</f>
        <v>424</v>
      </c>
      <c r="AE13" s="87">
        <f>Resultat!J13</f>
        <v>3768</v>
      </c>
      <c r="AF13" s="96">
        <f>AE13-'Resultat-3M'!AE13</f>
        <v>2847</v>
      </c>
      <c r="AG13" s="96">
        <f>AF13-'Resultat-3M'!AF13</f>
        <v>1808</v>
      </c>
      <c r="AH13" s="96">
        <f>AG13-'Resultat-3M'!AG13</f>
        <v>976</v>
      </c>
      <c r="AI13" s="87">
        <v>2861.7995680918498</v>
      </c>
      <c r="AJ13" s="87">
        <v>2115.1188563179398</v>
      </c>
      <c r="AK13" s="87">
        <v>976.004014363632</v>
      </c>
      <c r="AL13" s="87">
        <v>263.78767928194202</v>
      </c>
      <c r="AM13" s="87">
        <v>7595</v>
      </c>
      <c r="AN13" s="87">
        <v>6499</v>
      </c>
      <c r="AO13" s="87">
        <v>5545</v>
      </c>
      <c r="AP13" s="87">
        <v>132</v>
      </c>
      <c r="AQ13" s="87">
        <v>4028</v>
      </c>
      <c r="AR13" s="87">
        <v>2767</v>
      </c>
      <c r="AS13" s="87">
        <v>1561</v>
      </c>
      <c r="AT13" s="87">
        <v>629</v>
      </c>
      <c r="AU13" s="87">
        <v>4221</v>
      </c>
      <c r="AV13" s="87">
        <v>3369</v>
      </c>
      <c r="AW13" s="87">
        <v>2032</v>
      </c>
      <c r="AX13" s="87">
        <v>354</v>
      </c>
    </row>
    <row r="14" spans="1:50">
      <c r="A14" s="60"/>
      <c r="B14" s="60" t="s">
        <v>50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5"/>
      <c r="T14" s="88"/>
      <c r="U14" s="85"/>
      <c r="V14" s="85"/>
      <c r="W14" s="85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</row>
    <row r="15" spans="1:50">
      <c r="A15" s="30"/>
      <c r="B15" s="30" t="s">
        <v>51</v>
      </c>
      <c r="C15" s="86">
        <v>9875.2072576720457</v>
      </c>
      <c r="D15" s="86">
        <v>4942.2499672870908</v>
      </c>
      <c r="E15" s="86">
        <v>3647.3541076957003</v>
      </c>
      <c r="F15" s="86">
        <v>1196.2299135335566</v>
      </c>
      <c r="G15" s="86">
        <v>6031</v>
      </c>
      <c r="H15" s="86">
        <v>3836</v>
      </c>
      <c r="I15" s="86">
        <v>2498</v>
      </c>
      <c r="J15" s="86">
        <v>864</v>
      </c>
      <c r="K15" s="86">
        <v>4571</v>
      </c>
      <c r="L15" s="86">
        <v>2195</v>
      </c>
      <c r="M15" s="86">
        <v>1371</v>
      </c>
      <c r="N15" s="86">
        <v>215</v>
      </c>
      <c r="O15" s="86">
        <v>4095</v>
      </c>
      <c r="P15" s="86">
        <v>2914</v>
      </c>
      <c r="Q15" s="86">
        <v>1883</v>
      </c>
      <c r="R15" s="86">
        <v>1383</v>
      </c>
      <c r="S15" s="85">
        <v>5722</v>
      </c>
      <c r="T15" s="85">
        <v>3409</v>
      </c>
      <c r="U15" s="85">
        <v>2596</v>
      </c>
      <c r="V15" s="85">
        <v>202</v>
      </c>
      <c r="W15" s="85">
        <f>Resultat!H15</f>
        <v>4780</v>
      </c>
      <c r="X15" s="85">
        <f>W15-'Resultat-3M'!W15</f>
        <v>2203</v>
      </c>
      <c r="Y15" s="85">
        <f>X15-'Resultat-3M'!X15</f>
        <v>1652</v>
      </c>
      <c r="Z15" s="85">
        <f>Y15-'Resultat-3M'!Y15</f>
        <v>485</v>
      </c>
      <c r="AA15" s="85">
        <f>Resultat!I15</f>
        <v>3843</v>
      </c>
      <c r="AB15" s="85">
        <f>AA15-'Resultat-3M'!AA15</f>
        <v>2585</v>
      </c>
      <c r="AC15" s="85">
        <f>AB15-'Resultat-3M'!AB15</f>
        <v>1188</v>
      </c>
      <c r="AD15" s="85">
        <f>AC15-'Resultat-3M'!AC15</f>
        <v>423</v>
      </c>
      <c r="AE15" s="86">
        <f>Resultat!J15</f>
        <v>3765</v>
      </c>
      <c r="AF15" s="85">
        <f>AE15-'Resultat-3M'!AE15</f>
        <v>2845</v>
      </c>
      <c r="AG15" s="85">
        <f>AF15-'Resultat-3M'!AF15</f>
        <v>1807</v>
      </c>
      <c r="AH15" s="85">
        <f>AG15-'Resultat-3M'!AG15</f>
        <v>975</v>
      </c>
      <c r="AI15" s="86">
        <v>2853.7629819005597</v>
      </c>
      <c r="AJ15" s="86">
        <v>2110.3977579153097</v>
      </c>
      <c r="AK15" s="86">
        <v>973.407354644066</v>
      </c>
      <c r="AL15" s="86">
        <v>263.60590388330598</v>
      </c>
      <c r="AM15" s="86">
        <v>7588</v>
      </c>
      <c r="AN15" s="86">
        <v>6496</v>
      </c>
      <c r="AO15" s="86">
        <v>5544</v>
      </c>
      <c r="AP15" s="86">
        <v>131</v>
      </c>
      <c r="AQ15" s="86">
        <v>4022</v>
      </c>
      <c r="AR15" s="86">
        <v>2764</v>
      </c>
      <c r="AS15" s="86">
        <v>1558</v>
      </c>
      <c r="AT15" s="86">
        <v>628</v>
      </c>
      <c r="AU15" s="86">
        <v>4215</v>
      </c>
      <c r="AV15" s="86">
        <v>3360</v>
      </c>
      <c r="AW15" s="86">
        <v>2027</v>
      </c>
      <c r="AX15" s="86">
        <v>353</v>
      </c>
    </row>
    <row r="16" spans="1:50">
      <c r="A16" s="30"/>
      <c r="B16" s="30" t="s">
        <v>52</v>
      </c>
      <c r="C16" s="86">
        <v>21.744638333333302</v>
      </c>
      <c r="D16" s="86">
        <v>19.345602000000003</v>
      </c>
      <c r="E16" s="86">
        <v>10.83972</v>
      </c>
      <c r="F16" s="86">
        <v>2.3148493333333304</v>
      </c>
      <c r="G16" s="86">
        <v>23</v>
      </c>
      <c r="H16" s="86">
        <v>16</v>
      </c>
      <c r="I16" s="86">
        <v>9</v>
      </c>
      <c r="J16" s="86">
        <v>0</v>
      </c>
      <c r="K16" s="86">
        <v>23</v>
      </c>
      <c r="L16" s="86">
        <v>16</v>
      </c>
      <c r="M16" s="86">
        <v>7</v>
      </c>
      <c r="N16" s="86">
        <v>1</v>
      </c>
      <c r="O16" s="86">
        <v>16</v>
      </c>
      <c r="P16" s="86">
        <v>12</v>
      </c>
      <c r="Q16" s="86">
        <v>5</v>
      </c>
      <c r="R16" s="86">
        <v>0</v>
      </c>
      <c r="S16" s="85">
        <v>13</v>
      </c>
      <c r="T16" s="85">
        <v>8</v>
      </c>
      <c r="U16" s="85">
        <v>5</v>
      </c>
      <c r="V16" s="85">
        <v>1</v>
      </c>
      <c r="W16" s="85">
        <f>Resultat!H16</f>
        <v>11</v>
      </c>
      <c r="X16" s="85">
        <f>W16-'Resultat-3M'!W16</f>
        <v>6</v>
      </c>
      <c r="Y16" s="85">
        <f>X16-'Resultat-3M'!X16</f>
        <v>3</v>
      </c>
      <c r="Z16" s="85">
        <f>Y16-'Resultat-3M'!Y16</f>
        <v>1</v>
      </c>
      <c r="AA16" s="85">
        <f>Resultat!I16</f>
        <v>7</v>
      </c>
      <c r="AB16" s="85">
        <f>AA16-'Resultat-3M'!AA16</f>
        <v>6</v>
      </c>
      <c r="AC16" s="85">
        <f>AB16-'Resultat-3M'!AB16</f>
        <v>5</v>
      </c>
      <c r="AD16" s="85">
        <f>AC16-'Resultat-3M'!AC16</f>
        <v>1</v>
      </c>
      <c r="AE16" s="86">
        <f>Resultat!J16</f>
        <v>3</v>
      </c>
      <c r="AF16" s="85">
        <f>AE16-'Resultat-3M'!AE16</f>
        <v>2</v>
      </c>
      <c r="AG16" s="85">
        <f>AF16-'Resultat-3M'!AF16</f>
        <v>1</v>
      </c>
      <c r="AH16" s="85">
        <f>AG16-'Resultat-3M'!AG16</f>
        <v>1</v>
      </c>
      <c r="AI16" s="86">
        <v>8.0365861912908603</v>
      </c>
      <c r="AJ16" s="86">
        <v>4.7210984026267901</v>
      </c>
      <c r="AK16" s="86">
        <v>2.5966597195639096</v>
      </c>
      <c r="AL16" s="86">
        <v>0.18177539863598502</v>
      </c>
      <c r="AM16" s="86">
        <v>6</v>
      </c>
      <c r="AN16" s="86">
        <v>3</v>
      </c>
      <c r="AO16" s="86">
        <v>2</v>
      </c>
      <c r="AP16" s="86">
        <v>0</v>
      </c>
      <c r="AQ16" s="86">
        <v>6</v>
      </c>
      <c r="AR16" s="86">
        <v>4</v>
      </c>
      <c r="AS16" s="86">
        <v>2</v>
      </c>
      <c r="AT16" s="86">
        <v>0</v>
      </c>
      <c r="AU16" s="86">
        <v>5</v>
      </c>
      <c r="AV16" s="86">
        <v>9</v>
      </c>
      <c r="AW16" s="86">
        <v>6</v>
      </c>
      <c r="AX16" s="86">
        <v>1</v>
      </c>
    </row>
    <row r="17" spans="1:50" ht="26.4">
      <c r="A17" s="18"/>
      <c r="B17" s="63" t="s">
        <v>1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4"/>
      <c r="AF17" s="89"/>
      <c r="AG17" s="89"/>
      <c r="AH17" s="89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</row>
    <row r="18" spans="1:50">
      <c r="B18" s="24" t="s">
        <v>53</v>
      </c>
      <c r="C18" s="65">
        <v>23.970000000000002</v>
      </c>
      <c r="D18" s="65">
        <v>12</v>
      </c>
      <c r="E18" s="65">
        <v>8.86</v>
      </c>
      <c r="F18" s="65">
        <v>2.91</v>
      </c>
      <c r="G18" s="65">
        <v>14.68</v>
      </c>
      <c r="H18" s="65">
        <v>9.34</v>
      </c>
      <c r="I18" s="65">
        <v>6.09</v>
      </c>
      <c r="J18" s="65">
        <v>2.11</v>
      </c>
      <c r="K18" s="65">
        <v>11.17</v>
      </c>
      <c r="L18" s="65">
        <v>5.37</v>
      </c>
      <c r="M18" s="65">
        <v>3.35</v>
      </c>
      <c r="N18" s="65">
        <v>0.53</v>
      </c>
      <c r="O18" s="65">
        <v>10.001284487313898</v>
      </c>
      <c r="P18" s="65">
        <v>7.11</v>
      </c>
      <c r="Q18" s="65">
        <v>4.5999999999999996</v>
      </c>
      <c r="R18" s="65">
        <v>3.38</v>
      </c>
      <c r="S18" s="65">
        <v>13.96</v>
      </c>
      <c r="T18" s="65">
        <v>8.3081261479650941</v>
      </c>
      <c r="U18" s="65">
        <v>6.32</v>
      </c>
      <c r="V18" s="65">
        <v>0.49142485881455034</v>
      </c>
      <c r="W18" s="65">
        <f>Resultat!H18</f>
        <v>11.63</v>
      </c>
      <c r="X18" s="65">
        <f>W18-'Resultat-3M'!W18</f>
        <v>5.3600000000000012</v>
      </c>
      <c r="Y18" s="65">
        <f>X18-'Resultat-3M'!X18</f>
        <v>4.0200000000000014</v>
      </c>
      <c r="Z18" s="65">
        <f>Y18-'Resultat-3M'!Y18</f>
        <v>1.1800000000000015</v>
      </c>
      <c r="AA18" s="65">
        <f>Resultat!I18</f>
        <v>9.3483499278139774</v>
      </c>
      <c r="AB18" s="65">
        <f>AA18-'Resultat-3M'!AA18</f>
        <v>6.2861143195084637</v>
      </c>
      <c r="AC18" s="65">
        <f>AB18-'Resultat-3M'!AB18</f>
        <v>2.8877006962010596</v>
      </c>
      <c r="AD18" s="65">
        <f>AC18-'Resultat-3M'!AC18</f>
        <v>1.02777168100215</v>
      </c>
      <c r="AE18" s="48">
        <f>Resultat!J18</f>
        <v>9.1445249098947343</v>
      </c>
      <c r="AF18" s="65">
        <f>AE18-'Resultat-3M'!AE18</f>
        <v>6.9079567980703871</v>
      </c>
      <c r="AG18" s="65">
        <f>AF18-'Resultat-3M'!AF18</f>
        <v>4.3859726090986229</v>
      </c>
      <c r="AH18" s="65">
        <f>AG18-'Resultat-3M'!AG18</f>
        <v>2.3660672353022707</v>
      </c>
      <c r="AI18" s="17">
        <v>6.92</v>
      </c>
      <c r="AJ18" s="17">
        <v>5.12</v>
      </c>
      <c r="AK18" s="17">
        <v>2.36</v>
      </c>
      <c r="AL18" s="16">
        <v>0.64</v>
      </c>
      <c r="AM18" s="17">
        <v>18.43</v>
      </c>
      <c r="AN18" s="17">
        <v>15.78</v>
      </c>
      <c r="AO18" s="17">
        <v>13.47</v>
      </c>
      <c r="AP18" s="16">
        <v>0.32</v>
      </c>
      <c r="AQ18" s="16">
        <v>9.76</v>
      </c>
      <c r="AR18" s="16">
        <v>6.69</v>
      </c>
      <c r="AS18" s="16">
        <v>3.77</v>
      </c>
      <c r="AT18" s="16">
        <v>1.52</v>
      </c>
      <c r="AU18" s="16">
        <v>10.16</v>
      </c>
      <c r="AV18" s="16">
        <v>8.08</v>
      </c>
      <c r="AW18" s="16">
        <v>4.87</v>
      </c>
      <c r="AX18" s="16">
        <v>0.85</v>
      </c>
    </row>
    <row r="19" spans="1:50">
      <c r="B19" s="24" t="s">
        <v>54</v>
      </c>
      <c r="C19" s="65">
        <v>23.840000000000003</v>
      </c>
      <c r="D19" s="65">
        <v>11.940000000000001</v>
      </c>
      <c r="E19" s="65">
        <v>8.81</v>
      </c>
      <c r="F19" s="65">
        <v>2.89</v>
      </c>
      <c r="G19" s="65">
        <v>14.62</v>
      </c>
      <c r="H19" s="65">
        <v>9.3000000000000007</v>
      </c>
      <c r="I19" s="65">
        <v>6.06</v>
      </c>
      <c r="J19" s="65">
        <v>2.1</v>
      </c>
      <c r="K19" s="65">
        <v>11.11</v>
      </c>
      <c r="L19" s="65">
        <v>5.34</v>
      </c>
      <c r="M19" s="65">
        <v>3.34</v>
      </c>
      <c r="N19" s="65">
        <v>0.52</v>
      </c>
      <c r="O19" s="65">
        <v>9.9416068372715181</v>
      </c>
      <c r="P19" s="65">
        <v>7.07</v>
      </c>
      <c r="Q19" s="65">
        <v>4.57</v>
      </c>
      <c r="R19" s="65">
        <v>3.35</v>
      </c>
      <c r="S19" s="65">
        <v>13.88</v>
      </c>
      <c r="T19" s="65">
        <v>8.2517986119138573</v>
      </c>
      <c r="U19" s="65">
        <v>6.27</v>
      </c>
      <c r="V19" s="65">
        <v>0.48752466144706674</v>
      </c>
      <c r="W19" s="65">
        <f>Resultat!H19</f>
        <v>11.53</v>
      </c>
      <c r="X19" s="65">
        <f>W19-'Resultat-3M'!W19</f>
        <v>5.31</v>
      </c>
      <c r="Y19" s="65">
        <f>X19-'Resultat-3M'!X19</f>
        <v>3.9799999999999995</v>
      </c>
      <c r="Z19" s="65">
        <f>Y19-'Resultat-3M'!Y19</f>
        <v>1.1699999999999995</v>
      </c>
      <c r="AA19" s="65">
        <f>Resultat!I19</f>
        <v>9.2538560484649128</v>
      </c>
      <c r="AB19" s="65">
        <f>AA19-'Resultat-3M'!AA19</f>
        <v>6.2221278009982424</v>
      </c>
      <c r="AC19" s="65">
        <f>AB19-'Resultat-3M'!AB19</f>
        <v>2.8567115060721568</v>
      </c>
      <c r="AD19" s="65">
        <f>AC19-'Resultat-3M'!AC19</f>
        <v>1.016416405684534</v>
      </c>
      <c r="AE19" s="48">
        <f>Resultat!J19</f>
        <v>9.1068085913966055</v>
      </c>
      <c r="AF19" s="65">
        <f>AE19-'Resultat-3M'!AE19</f>
        <v>6.8816729142218431</v>
      </c>
      <c r="AG19" s="65">
        <f>AF19-'Resultat-3M'!AF19</f>
        <v>4.3708765635480535</v>
      </c>
      <c r="AH19" s="65">
        <f>AG19-'Resultat-3M'!AG19</f>
        <v>2.358823962467651</v>
      </c>
      <c r="AI19" s="49">
        <v>6.9</v>
      </c>
      <c r="AJ19" s="17">
        <v>5.0999999999999996</v>
      </c>
      <c r="AK19" s="17">
        <v>2.35</v>
      </c>
      <c r="AL19" s="16">
        <v>0.64</v>
      </c>
      <c r="AM19" s="17">
        <v>18.309999999999999</v>
      </c>
      <c r="AN19" s="17">
        <v>15.67</v>
      </c>
      <c r="AO19" s="17">
        <v>13.37</v>
      </c>
      <c r="AP19" s="16">
        <v>0.32</v>
      </c>
      <c r="AQ19" s="16">
        <v>9.66</v>
      </c>
      <c r="AR19" s="16">
        <v>6.63</v>
      </c>
      <c r="AS19" s="16">
        <v>3.75</v>
      </c>
      <c r="AT19" s="16">
        <v>1.51</v>
      </c>
      <c r="AU19" s="16">
        <v>10.119999999999999</v>
      </c>
      <c r="AV19" s="16">
        <v>8.06</v>
      </c>
      <c r="AW19" s="16">
        <v>4.8600000000000003</v>
      </c>
      <c r="AX19" s="16">
        <v>0.85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>
    <tabColor rgb="FF00B050"/>
    <outlinePr summaryBelow="0" summaryRight="0"/>
  </sheetPr>
  <dimension ref="A1:AX19"/>
  <sheetViews>
    <sheetView showGridLines="0" topLeftCell="B1" zoomScale="70" zoomScaleNormal="70" workbookViewId="0">
      <selection activeCell="B20" sqref="A20:XFD30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6" width="8.109375" style="69" bestFit="1" customWidth="1"/>
    <col min="7" max="18" width="8.109375" style="24" bestFit="1" customWidth="1"/>
    <col min="19" max="19" width="8.5546875" style="24" bestFit="1" customWidth="1"/>
    <col min="20" max="22" width="8.109375" style="24" bestFit="1" customWidth="1"/>
    <col min="23" max="30" width="8.44140625" style="24" bestFit="1" customWidth="1"/>
    <col min="31" max="31" width="9.109375" style="17" bestFit="1" customWidth="1"/>
    <col min="32" max="32" width="9.44140625" style="17" bestFit="1" customWidth="1"/>
    <col min="33" max="35" width="9.109375" style="17" bestFit="1" customWidth="1"/>
    <col min="36" max="36" width="9.44140625" style="17" bestFit="1" customWidth="1"/>
    <col min="37" max="43" width="9.109375" style="17" bestFit="1" customWidth="1"/>
    <col min="44" max="44" width="9.44140625" style="17" bestFit="1" customWidth="1"/>
    <col min="45" max="45" width="9.109375" style="17" bestFit="1" customWidth="1"/>
    <col min="46" max="46" width="9.44140625" style="17" bestFit="1" customWidth="1"/>
    <col min="47" max="49" width="9.109375" style="17" bestFit="1" customWidth="1"/>
    <col min="50" max="50" width="9.44140625" style="17" bestFit="1" customWidth="1"/>
    <col min="51" max="16384" width="8.88671875" style="16"/>
  </cols>
  <sheetData>
    <row r="1" spans="1:50" ht="22.8">
      <c r="B1" s="3" t="s">
        <v>37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0" ht="23.25" customHeight="1">
      <c r="B2" s="18" t="s">
        <v>57</v>
      </c>
      <c r="C2" s="132" t="s">
        <v>162</v>
      </c>
      <c r="D2" s="132"/>
      <c r="E2" s="132"/>
      <c r="F2" s="132"/>
      <c r="G2" s="132" t="s">
        <v>149</v>
      </c>
      <c r="H2" s="132"/>
      <c r="I2" s="132"/>
      <c r="J2" s="132"/>
      <c r="K2" s="132" t="s">
        <v>135</v>
      </c>
      <c r="L2" s="132"/>
      <c r="M2" s="132"/>
      <c r="N2" s="132"/>
      <c r="O2" s="131" t="s">
        <v>134</v>
      </c>
      <c r="P2" s="132"/>
      <c r="Q2" s="132"/>
      <c r="R2" s="132"/>
      <c r="S2" s="132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2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</row>
    <row r="3" spans="1:50" ht="26.4">
      <c r="A3" s="8"/>
      <c r="B3" s="7" t="s">
        <v>39</v>
      </c>
      <c r="C3" s="28" t="s">
        <v>158</v>
      </c>
      <c r="D3" s="28" t="s">
        <v>159</v>
      </c>
      <c r="E3" s="28" t="s">
        <v>160</v>
      </c>
      <c r="F3" s="28" t="s">
        <v>161</v>
      </c>
      <c r="G3" s="28" t="s">
        <v>143</v>
      </c>
      <c r="H3" s="28" t="s">
        <v>144</v>
      </c>
      <c r="I3" s="28" t="s">
        <v>145</v>
      </c>
      <c r="J3" s="28" t="s">
        <v>146</v>
      </c>
      <c r="K3" s="28" t="s">
        <v>136</v>
      </c>
      <c r="L3" s="28" t="s">
        <v>137</v>
      </c>
      <c r="M3" s="28" t="s">
        <v>138</v>
      </c>
      <c r="N3" s="28" t="s">
        <v>139</v>
      </c>
      <c r="O3" s="28" t="s">
        <v>129</v>
      </c>
      <c r="P3" s="28" t="s">
        <v>130</v>
      </c>
      <c r="Q3" s="28" t="s">
        <v>131</v>
      </c>
      <c r="R3" s="28" t="s">
        <v>132</v>
      </c>
      <c r="S3" s="28" t="s">
        <v>125</v>
      </c>
      <c r="T3" s="28" t="s">
        <v>126</v>
      </c>
      <c r="U3" s="28" t="s">
        <v>127</v>
      </c>
      <c r="V3" s="28" t="s">
        <v>128</v>
      </c>
      <c r="W3" s="28" t="s">
        <v>120</v>
      </c>
      <c r="X3" s="28" t="s">
        <v>121</v>
      </c>
      <c r="Y3" s="28" t="s">
        <v>122</v>
      </c>
      <c r="Z3" s="28" t="s">
        <v>123</v>
      </c>
      <c r="AA3" s="28" t="s">
        <v>33</v>
      </c>
      <c r="AB3" s="28" t="s">
        <v>34</v>
      </c>
      <c r="AC3" s="28" t="s">
        <v>35</v>
      </c>
      <c r="AD3" s="28" t="s">
        <v>36</v>
      </c>
      <c r="AE3" s="28" t="s">
        <v>31</v>
      </c>
      <c r="AF3" s="28" t="s">
        <v>30</v>
      </c>
      <c r="AG3" s="28" t="s">
        <v>29</v>
      </c>
      <c r="AH3" s="28" t="s">
        <v>28</v>
      </c>
      <c r="AI3" s="28" t="s">
        <v>27</v>
      </c>
      <c r="AJ3" s="28" t="s">
        <v>26</v>
      </c>
      <c r="AK3" s="28" t="s">
        <v>25</v>
      </c>
      <c r="AL3" s="28" t="s">
        <v>24</v>
      </c>
      <c r="AM3" s="28" t="s">
        <v>14</v>
      </c>
      <c r="AN3" s="28" t="s">
        <v>15</v>
      </c>
      <c r="AO3" s="28" t="s">
        <v>16</v>
      </c>
      <c r="AP3" s="28" t="s">
        <v>17</v>
      </c>
      <c r="AQ3" s="28" t="s">
        <v>10</v>
      </c>
      <c r="AR3" s="28" t="s">
        <v>11</v>
      </c>
      <c r="AS3" s="28" t="s">
        <v>12</v>
      </c>
      <c r="AT3" s="28" t="s">
        <v>13</v>
      </c>
      <c r="AU3" s="28" t="s">
        <v>18</v>
      </c>
      <c r="AV3" s="28" t="s">
        <v>19</v>
      </c>
      <c r="AW3" s="28" t="s">
        <v>20</v>
      </c>
      <c r="AX3" s="28" t="s">
        <v>21</v>
      </c>
    </row>
    <row r="4" spans="1:50">
      <c r="A4" s="1"/>
      <c r="B4" s="1" t="s">
        <v>40</v>
      </c>
      <c r="C4" s="85">
        <v>160343.9277883741</v>
      </c>
      <c r="D4" s="85">
        <v>168409.6679552389</v>
      </c>
      <c r="E4" s="85">
        <v>174197.99193813879</v>
      </c>
      <c r="F4" s="85">
        <v>176071.1792129745</v>
      </c>
      <c r="G4" s="85">
        <v>172846</v>
      </c>
      <c r="H4" s="85">
        <v>172633</v>
      </c>
      <c r="I4" s="85">
        <v>173251</v>
      </c>
      <c r="J4" s="85">
        <v>174179</v>
      </c>
      <c r="K4" s="85">
        <v>171730</v>
      </c>
      <c r="L4" s="85">
        <v>166554</v>
      </c>
      <c r="M4" s="85">
        <v>162338</v>
      </c>
      <c r="N4" s="85">
        <v>158930</v>
      </c>
      <c r="O4" s="85">
        <v>157877</v>
      </c>
      <c r="P4" s="85">
        <v>152125</v>
      </c>
      <c r="Q4" s="85">
        <v>148744</v>
      </c>
      <c r="R4" s="85">
        <v>148576</v>
      </c>
      <c r="S4" s="86">
        <v>145365</v>
      </c>
      <c r="T4" s="86">
        <f>'Resultat-3M'!T4+'Resultat-3M'!U4+'Resultat-3M'!V4+'Resultat-3M'!W4</f>
        <v>148727</v>
      </c>
      <c r="U4" s="86">
        <f>'Resultat-3M'!U4+'Resultat-3M'!V4+'Resultat-3M'!W4+'Resultat-3M'!X4</f>
        <v>149645</v>
      </c>
      <c r="V4" s="86">
        <f>'Resultat-3M'!V4+'Resultat-3M'!W4+'Resultat-3M'!X4+'Resultat-3M'!Y4</f>
        <v>150116</v>
      </c>
      <c r="W4" s="86">
        <f>'Resultat-3M'!W4+'Resultat-3M'!X4+'Resultat-3M'!Y4+'Resultat-3M'!Z4</f>
        <v>153049</v>
      </c>
      <c r="X4" s="86">
        <f>'Resultat-3M'!X4+'Resultat-3M'!Y4+'Resultat-3M'!Z4+'Resultat-3M'!AA4</f>
        <v>150780</v>
      </c>
      <c r="Y4" s="86">
        <f>'Resultat-3M'!Y4+'Resultat-3M'!Z4+'Resultat-3M'!AA4+'Resultat-3M'!AB4</f>
        <v>154366</v>
      </c>
      <c r="Z4" s="86">
        <f>'Resultat-3M'!Z4+'Resultat-3M'!AA4+'Resultat-3M'!AB4+'Resultat-3M'!AC4</f>
        <v>148910</v>
      </c>
      <c r="AA4" s="86">
        <f>'Resultat-3M'!AA4+'Resultat-3M'!AB4+'Resultat-3M'!AC4+'Resultat-3M'!AD4</f>
        <v>143325</v>
      </c>
      <c r="AB4" s="86">
        <f>'Resultat-3M'!AB4+'Resultat-3M'!AC4+'Resultat-3M'!AD4+'Resultat-3M'!AE4</f>
        <v>141145</v>
      </c>
      <c r="AC4" s="86">
        <f>'Resultat-3M'!AC4+'Resultat-3M'!AD4+'Resultat-3M'!AE4+'Resultat-3M'!AF4</f>
        <v>136930</v>
      </c>
      <c r="AD4" s="86">
        <f>'Resultat-3M'!AD4+'Resultat-3M'!AE4+'Resultat-3M'!AF4+'Resultat-3M'!AG4</f>
        <v>134559</v>
      </c>
      <c r="AE4" s="86">
        <f>'Resultat-3M'!AE4+'Resultat-3M'!AF4+'Resultat-3M'!AG4+'Resultat-3M'!AH4</f>
        <v>136589</v>
      </c>
      <c r="AF4" s="86">
        <f>'Resultat-3M'!AF4+'Resultat-3M'!AG4+'Resultat-3M'!AH4+'Resultat-3M'!AI4</f>
        <v>134077.63976520119</v>
      </c>
      <c r="AG4" s="86">
        <f>'Resultat-3M'!AG4+'Resultat-3M'!AH4+'Resultat-3M'!AI4+'Resultat-3M'!AJ4</f>
        <v>131895.41912551998</v>
      </c>
      <c r="AH4" s="86">
        <f>'Resultat-3M'!AH4+'Resultat-3M'!AI4+'Resultat-3M'!AJ4+'Resultat-3M'!AK4</f>
        <v>131918.3267951489</v>
      </c>
      <c r="AI4" s="86">
        <v>129350.42391656899</v>
      </c>
      <c r="AJ4" s="86">
        <v>129456.78415136829</v>
      </c>
      <c r="AK4" s="86">
        <v>126455.00479104949</v>
      </c>
      <c r="AL4" s="86">
        <v>123105.09712142061</v>
      </c>
      <c r="AM4" s="86">
        <v>118734</v>
      </c>
      <c r="AN4" s="86">
        <v>117217</v>
      </c>
      <c r="AO4" s="86">
        <v>118783</v>
      </c>
      <c r="AP4" s="86">
        <v>119611</v>
      </c>
      <c r="AQ4" s="86">
        <v>122224</v>
      </c>
      <c r="AR4" s="86">
        <v>121829</v>
      </c>
      <c r="AS4" s="86">
        <v>126207</v>
      </c>
      <c r="AT4" s="86">
        <v>133814</v>
      </c>
      <c r="AU4" s="86">
        <v>139124</v>
      </c>
      <c r="AV4" s="86">
        <v>144004</v>
      </c>
      <c r="AW4" s="86">
        <v>143520</v>
      </c>
      <c r="AX4" s="86">
        <v>142892</v>
      </c>
    </row>
    <row r="5" spans="1:50">
      <c r="A5" s="1"/>
      <c r="B5" s="1" t="s">
        <v>41</v>
      </c>
      <c r="C5" s="85">
        <v>-143456.86776902463</v>
      </c>
      <c r="D5" s="85">
        <v>-150577.88365254365</v>
      </c>
      <c r="E5" s="85">
        <v>-156432.41314907884</v>
      </c>
      <c r="F5" s="85">
        <v>-159193.15680073679</v>
      </c>
      <c r="G5" s="85">
        <v>-156540</v>
      </c>
      <c r="H5" s="85">
        <v>-156906</v>
      </c>
      <c r="I5" s="85">
        <v>-157865</v>
      </c>
      <c r="J5" s="85">
        <v>-159316</v>
      </c>
      <c r="K5" s="85">
        <v>-157465</v>
      </c>
      <c r="L5" s="85">
        <v>-153534</v>
      </c>
      <c r="M5" s="85">
        <v>-149268</v>
      </c>
      <c r="N5" s="85">
        <v>-146600</v>
      </c>
      <c r="O5" s="85">
        <v>-145103</v>
      </c>
      <c r="P5" s="85">
        <v>-139660</v>
      </c>
      <c r="Q5" s="85">
        <v>-136400</v>
      </c>
      <c r="R5" s="85">
        <v>-133786</v>
      </c>
      <c r="S5" s="86">
        <v>-131119</v>
      </c>
      <c r="T5" s="86">
        <f>'Resultat-3M'!T5+'Resultat-3M'!U5+'Resultat-3M'!V5+'Resultat-3M'!W5</f>
        <v>-133316</v>
      </c>
      <c r="U5" s="86">
        <f>'Resultat-3M'!U5+'Resultat-3M'!V5+'Resultat-3M'!W5+'Resultat-3M'!X5</f>
        <v>-134678</v>
      </c>
      <c r="V5" s="86">
        <f>'Resultat-3M'!V5+'Resultat-3M'!W5+'Resultat-3M'!X5+'Resultat-3M'!Y5</f>
        <v>-136635</v>
      </c>
      <c r="W5" s="86">
        <f>'Resultat-3M'!W5+'Resultat-3M'!X5+'Resultat-3M'!Y5+'Resultat-3M'!Z5</f>
        <v>-139160</v>
      </c>
      <c r="X5" s="86">
        <f>'Resultat-3M'!X5+'Resultat-3M'!Y5+'Resultat-3M'!Z5+'Resultat-3M'!AA5</f>
        <v>-137879</v>
      </c>
      <c r="Y5" s="86">
        <f>'Resultat-3M'!Y5+'Resultat-3M'!Z5+'Resultat-3M'!AA5+'Resultat-3M'!AB5</f>
        <v>-140259</v>
      </c>
      <c r="Z5" s="86">
        <f>'Resultat-3M'!Z5+'Resultat-3M'!AA5+'Resultat-3M'!AB5+'Resultat-3M'!AC5</f>
        <v>-135454</v>
      </c>
      <c r="AA5" s="86">
        <f>'Resultat-3M'!AA5+'Resultat-3M'!AB5+'Resultat-3M'!AC5+'Resultat-3M'!AD5</f>
        <v>-130215</v>
      </c>
      <c r="AB5" s="86">
        <f>'Resultat-3M'!AB5+'Resultat-3M'!AC5+'Resultat-3M'!AD5+'Resultat-3M'!AE5</f>
        <v>-128643</v>
      </c>
      <c r="AC5" s="86">
        <f>'Resultat-3M'!AC5+'Resultat-3M'!AD5+'Resultat-3M'!AE5+'Resultat-3M'!AF5</f>
        <v>-125060</v>
      </c>
      <c r="AD5" s="86">
        <f>'Resultat-3M'!AD5+'Resultat-3M'!AE5+'Resultat-3M'!AF5+'Resultat-3M'!AG5</f>
        <v>-122839</v>
      </c>
      <c r="AE5" s="86">
        <v>-123955</v>
      </c>
      <c r="AF5" s="86">
        <f>'Resultat-3M'!AF5+'Resultat-3M'!AG5+'Resultat-3M'!AH5+'Resultat-3M'!AI5</f>
        <v>-121952.7027705004</v>
      </c>
      <c r="AG5" s="86">
        <f>'Resultat-3M'!AG5+'Resultat-3M'!AH5+'Resultat-3M'!AI5+'Resultat-3M'!AJ5</f>
        <v>-119741.2648683264</v>
      </c>
      <c r="AH5" s="86">
        <f>'Resultat-3M'!AH5+'Resultat-3M'!AI5+'Resultat-3M'!AJ5+'Resultat-3M'!AK5</f>
        <v>-119564.1340853937</v>
      </c>
      <c r="AI5" s="86">
        <v>-117789.62631590401</v>
      </c>
      <c r="AJ5" s="86">
        <v>-117392.92354540351</v>
      </c>
      <c r="AK5" s="86">
        <v>-114603.36144757751</v>
      </c>
      <c r="AL5" s="86">
        <v>-111394.49223051019</v>
      </c>
      <c r="AM5" s="86">
        <v>-107409</v>
      </c>
      <c r="AN5" s="86">
        <v>-105728</v>
      </c>
      <c r="AO5" s="86">
        <v>-106855</v>
      </c>
      <c r="AP5" s="86">
        <v>-107653</v>
      </c>
      <c r="AQ5" s="86">
        <v>-109774</v>
      </c>
      <c r="AR5" s="86">
        <v>-109787</v>
      </c>
      <c r="AS5" s="86">
        <v>-113897</v>
      </c>
      <c r="AT5" s="86">
        <v>-120304</v>
      </c>
      <c r="AU5" s="86">
        <v>-125417</v>
      </c>
      <c r="AV5" s="86">
        <v>-130713</v>
      </c>
      <c r="AW5" s="86">
        <v>-130381</v>
      </c>
      <c r="AX5" s="86">
        <v>-130548</v>
      </c>
    </row>
    <row r="6" spans="1:50" ht="24" customHeight="1">
      <c r="A6" s="22"/>
      <c r="B6" s="23" t="s">
        <v>42</v>
      </c>
      <c r="C6" s="87">
        <v>16887.060019349388</v>
      </c>
      <c r="D6" s="87">
        <v>17831.784302695218</v>
      </c>
      <c r="E6" s="87">
        <v>17765.57878906</v>
      </c>
      <c r="F6" s="87">
        <v>16878.022412237682</v>
      </c>
      <c r="G6" s="87">
        <v>16306</v>
      </c>
      <c r="H6" s="87">
        <v>15727</v>
      </c>
      <c r="I6" s="87">
        <v>15386</v>
      </c>
      <c r="J6" s="87">
        <v>14863</v>
      </c>
      <c r="K6" s="87">
        <v>14265</v>
      </c>
      <c r="L6" s="87">
        <v>13020</v>
      </c>
      <c r="M6" s="87">
        <v>13070</v>
      </c>
      <c r="N6" s="87">
        <v>12330</v>
      </c>
      <c r="O6" s="87">
        <v>12774</v>
      </c>
      <c r="P6" s="87">
        <v>12465</v>
      </c>
      <c r="Q6" s="87">
        <v>12344</v>
      </c>
      <c r="R6" s="87">
        <v>14790</v>
      </c>
      <c r="S6" s="87">
        <v>14246</v>
      </c>
      <c r="T6" s="87">
        <f>'Resultat-3M'!T6+'Resultat-3M'!U6+'Resultat-3M'!V6+'Resultat-3M'!W6</f>
        <v>15411</v>
      </c>
      <c r="U6" s="87">
        <f>'Resultat-3M'!U6+'Resultat-3M'!V6+'Resultat-3M'!W6+'Resultat-3M'!X6</f>
        <v>14967</v>
      </c>
      <c r="V6" s="87">
        <f>'Resultat-3M'!V6+'Resultat-3M'!W6+'Resultat-3M'!X6+'Resultat-3M'!Y6</f>
        <v>13481</v>
      </c>
      <c r="W6" s="87">
        <f>'Resultat-3M'!W6+'Resultat-3M'!X6+'Resultat-3M'!Y6+'Resultat-3M'!Z6</f>
        <v>13883</v>
      </c>
      <c r="X6" s="87">
        <f>'Resultat-3M'!X6+'Resultat-3M'!Y6+'Resultat-3M'!Z6+'Resultat-3M'!AA6</f>
        <v>12895</v>
      </c>
      <c r="Y6" s="87">
        <f>'Resultat-3M'!Y6+'Resultat-3M'!Z6+'Resultat-3M'!AA6+'Resultat-3M'!AB6</f>
        <v>14101</v>
      </c>
      <c r="Z6" s="87">
        <f>'Resultat-3M'!Z6+'Resultat-3M'!AA6+'Resultat-3M'!AB6+'Resultat-3M'!AC6</f>
        <v>13450</v>
      </c>
      <c r="AA6" s="87">
        <f>'Resultat-3M'!AA6+'Resultat-3M'!AB6+'Resultat-3M'!AC6+'Resultat-3M'!AD6</f>
        <v>13110</v>
      </c>
      <c r="AB6" s="87">
        <f>'Resultat-3M'!AB6+'Resultat-3M'!AC6+'Resultat-3M'!AD6+'Resultat-3M'!AE6</f>
        <v>12502</v>
      </c>
      <c r="AC6" s="87">
        <f>'Resultat-3M'!AC6+'Resultat-3M'!AD6+'Resultat-3M'!AE6+'Resultat-3M'!AF6</f>
        <v>11870</v>
      </c>
      <c r="AD6" s="87">
        <f>'Resultat-3M'!AD6+'Resultat-3M'!AE6+'Resultat-3M'!AF6+'Resultat-3M'!AG6</f>
        <v>11720</v>
      </c>
      <c r="AE6" s="87">
        <f>'Resultat-3M'!AE6+'Resultat-3M'!AF6+'Resultat-3M'!AG6+'Resultat-3M'!AH6</f>
        <v>12428</v>
      </c>
      <c r="AF6" s="87">
        <f>'Resultat-3M'!AF6+'Resultat-3M'!AG6+'Resultat-3M'!AH6+'Resultat-3M'!AI6</f>
        <v>12124.9369947008</v>
      </c>
      <c r="AG6" s="87">
        <f>'Resultat-3M'!AG6+'Resultat-3M'!AH6+'Resultat-3M'!AI6+'Resultat-3M'!AJ6</f>
        <v>12154.15425719363</v>
      </c>
      <c r="AH6" s="87">
        <f>'Resultat-3M'!AH6+'Resultat-3M'!AI6+'Resultat-3M'!AJ6+'Resultat-3M'!AK6</f>
        <v>12353.30760957547</v>
      </c>
      <c r="AI6" s="87">
        <v>11560.797600665599</v>
      </c>
      <c r="AJ6" s="87">
        <v>12062.86060596485</v>
      </c>
      <c r="AK6" s="87">
        <v>11850.64334347202</v>
      </c>
      <c r="AL6" s="87">
        <v>11711.48999109018</v>
      </c>
      <c r="AM6" s="87">
        <v>11324</v>
      </c>
      <c r="AN6" s="87">
        <v>11489</v>
      </c>
      <c r="AO6" s="87">
        <v>11928</v>
      </c>
      <c r="AP6" s="87">
        <v>11957</v>
      </c>
      <c r="AQ6" s="87">
        <v>12450</v>
      </c>
      <c r="AR6" s="87">
        <v>12042</v>
      </c>
      <c r="AS6" s="87">
        <v>12310</v>
      </c>
      <c r="AT6" s="87">
        <v>13510</v>
      </c>
      <c r="AU6" s="87">
        <v>13707</v>
      </c>
      <c r="AV6" s="87">
        <v>13291</v>
      </c>
      <c r="AW6" s="87">
        <v>13139</v>
      </c>
      <c r="AX6" s="87">
        <v>12344</v>
      </c>
    </row>
    <row r="7" spans="1:50">
      <c r="A7" s="1"/>
      <c r="B7" s="1" t="s">
        <v>43</v>
      </c>
      <c r="C7" s="85">
        <v>-8268.5881073723394</v>
      </c>
      <c r="D7" s="85">
        <v>-9060.9778432267594</v>
      </c>
      <c r="E7" s="85">
        <v>-9160.8223622941987</v>
      </c>
      <c r="F7" s="85">
        <v>-9448.9493488482694</v>
      </c>
      <c r="G7" s="85">
        <v>-9469</v>
      </c>
      <c r="H7" s="85">
        <v>-8709</v>
      </c>
      <c r="I7" s="85">
        <v>-9143</v>
      </c>
      <c r="J7" s="85">
        <v>-9124</v>
      </c>
      <c r="K7" s="85">
        <v>-9473</v>
      </c>
      <c r="L7" s="85">
        <v>-10124</v>
      </c>
      <c r="M7" s="85">
        <v>-9857</v>
      </c>
      <c r="N7" s="85">
        <v>-10083</v>
      </c>
      <c r="O7" s="85">
        <v>-9851</v>
      </c>
      <c r="P7" s="85">
        <v>-9314</v>
      </c>
      <c r="Q7" s="85">
        <v>-9380</v>
      </c>
      <c r="R7" s="85">
        <v>-9288</v>
      </c>
      <c r="S7" s="86">
        <v>-9152</v>
      </c>
      <c r="T7" s="86">
        <f>'Resultat-3M'!T7+'Resultat-3M'!U7+'Resultat-3M'!V7+'Resultat-3M'!W7</f>
        <v>-8979</v>
      </c>
      <c r="U7" s="86">
        <f>'Resultat-3M'!U7+'Resultat-3M'!V7+'Resultat-3M'!W7+'Resultat-3M'!X7</f>
        <v>-8832</v>
      </c>
      <c r="V7" s="86">
        <f>'Resultat-3M'!V7+'Resultat-3M'!W7+'Resultat-3M'!X7+'Resultat-3M'!Y7</f>
        <v>-8860</v>
      </c>
      <c r="W7" s="86">
        <f>'Resultat-3M'!W7+'Resultat-3M'!X7+'Resultat-3M'!Y7+'Resultat-3M'!Z7</f>
        <v>-8869</v>
      </c>
      <c r="X7" s="86">
        <f>'Resultat-3M'!X7+'Resultat-3M'!Y7+'Resultat-3M'!Z7+'Resultat-3M'!AA7</f>
        <v>-8849</v>
      </c>
      <c r="Y7" s="86">
        <f>'Resultat-3M'!Y7+'Resultat-3M'!Z7+'Resultat-3M'!AA7+'Resultat-3M'!AB7</f>
        <v>-8788</v>
      </c>
      <c r="Z7" s="86">
        <f>'Resultat-3M'!Z7+'Resultat-3M'!AA7+'Resultat-3M'!AB7+'Resultat-3M'!AC7</f>
        <v>-8602</v>
      </c>
      <c r="AA7" s="86">
        <f>'Resultat-3M'!AA7+'Resultat-3M'!AB7+'Resultat-3M'!AC7+'Resultat-3M'!AD7</f>
        <v>-8370</v>
      </c>
      <c r="AB7" s="86">
        <f>'Resultat-3M'!AB7+'Resultat-3M'!AC7+'Resultat-3M'!AD7+'Resultat-3M'!AE7</f>
        <v>-8085</v>
      </c>
      <c r="AC7" s="86">
        <f>'Resultat-3M'!AC7+'Resultat-3M'!AD7+'Resultat-3M'!AE7+'Resultat-3M'!AF7</f>
        <v>-7862</v>
      </c>
      <c r="AD7" s="86">
        <f>'Resultat-3M'!AD7+'Resultat-3M'!AE7+'Resultat-3M'!AF7+'Resultat-3M'!AG7</f>
        <v>-7710</v>
      </c>
      <c r="AE7" s="86">
        <v>-7671</v>
      </c>
      <c r="AF7" s="86">
        <f>'Resultat-3M'!AF7+'Resultat-3M'!AG7+'Resultat-3M'!AH7+'Resultat-3M'!AI7</f>
        <v>-7908.8957073400998</v>
      </c>
      <c r="AG7" s="86">
        <f>'Resultat-3M'!AG7+'Resultat-3M'!AH7+'Resultat-3M'!AI7+'Resultat-3M'!AJ7</f>
        <v>-8131.3752751502398</v>
      </c>
      <c r="AH7" s="86">
        <f>'Resultat-3M'!AH7+'Resultat-3M'!AI7+'Resultat-3M'!AJ7+'Resultat-3M'!AK7</f>
        <v>-8350.7081342377096</v>
      </c>
      <c r="AI7" s="86">
        <v>-8508.0630924608595</v>
      </c>
      <c r="AJ7" s="86">
        <v>-8472.1673851207597</v>
      </c>
      <c r="AK7" s="86">
        <v>-8365.6878173106197</v>
      </c>
      <c r="AL7" s="86">
        <v>-8097.3549582231599</v>
      </c>
      <c r="AM7" s="86">
        <v>-7853</v>
      </c>
      <c r="AN7" s="86">
        <v>-7723</v>
      </c>
      <c r="AO7" s="86">
        <v>-7671</v>
      </c>
      <c r="AP7" s="86">
        <v>-7606</v>
      </c>
      <c r="AQ7" s="86">
        <v>-7533</v>
      </c>
      <c r="AR7" s="86">
        <v>-7563</v>
      </c>
      <c r="AS7" s="86">
        <v>-7586</v>
      </c>
      <c r="AT7" s="86">
        <v>-7764</v>
      </c>
      <c r="AU7" s="86">
        <v>-8078</v>
      </c>
      <c r="AV7" s="86">
        <v>-8655</v>
      </c>
      <c r="AW7" s="86">
        <v>-8806</v>
      </c>
      <c r="AX7" s="86">
        <v>-9001</v>
      </c>
    </row>
    <row r="8" spans="1:50">
      <c r="A8" s="1"/>
      <c r="B8" s="1" t="s">
        <v>44</v>
      </c>
      <c r="C8" s="85">
        <v>4014.5136969900536</v>
      </c>
      <c r="D8" s="85">
        <v>225.81987205049398</v>
      </c>
      <c r="E8" s="85">
        <v>293.3864925551652</v>
      </c>
      <c r="F8" s="85">
        <v>396.73288279736659</v>
      </c>
      <c r="G8" s="85">
        <v>591</v>
      </c>
      <c r="H8" s="85">
        <v>706</v>
      </c>
      <c r="I8" s="85">
        <v>786</v>
      </c>
      <c r="J8" s="85">
        <v>709</v>
      </c>
      <c r="K8" s="85">
        <v>855</v>
      </c>
      <c r="L8" s="85">
        <v>1068</v>
      </c>
      <c r="M8" s="85">
        <v>979</v>
      </c>
      <c r="N8" s="85">
        <v>1013</v>
      </c>
      <c r="O8" s="85">
        <v>1655</v>
      </c>
      <c r="P8" s="85">
        <v>2883</v>
      </c>
      <c r="Q8" s="85">
        <v>2974</v>
      </c>
      <c r="R8" s="85">
        <v>3008</v>
      </c>
      <c r="S8" s="86">
        <v>2126</v>
      </c>
      <c r="T8" s="86">
        <f>'Resultat-3M'!T8+'Resultat-3M'!U8+'Resultat-3M'!V8+'Resultat-3M'!W8</f>
        <v>1076</v>
      </c>
      <c r="U8" s="86">
        <f>'Resultat-3M'!U8+'Resultat-3M'!V8+'Resultat-3M'!W8+'Resultat-3M'!X8</f>
        <v>1096</v>
      </c>
      <c r="V8" s="86">
        <f>'Resultat-3M'!V8+'Resultat-3M'!W8+'Resultat-3M'!X8+'Resultat-3M'!Y8</f>
        <v>1191</v>
      </c>
      <c r="W8" s="86">
        <f>'Resultat-3M'!W8+'Resultat-3M'!X8+'Resultat-3M'!Y8+'Resultat-3M'!Z8</f>
        <v>1270</v>
      </c>
      <c r="X8" s="86">
        <f>'Resultat-3M'!X8+'Resultat-3M'!Y8+'Resultat-3M'!Z8+'Resultat-3M'!AA8</f>
        <v>834</v>
      </c>
      <c r="Y8" s="86">
        <f>'Resultat-3M'!Y8+'Resultat-3M'!Z8+'Resultat-3M'!AA8+'Resultat-3M'!AB8</f>
        <v>773</v>
      </c>
      <c r="Z8" s="86">
        <f>'Resultat-3M'!Z8+'Resultat-3M'!AA8+'Resultat-3M'!AB8+'Resultat-3M'!AC8</f>
        <v>722</v>
      </c>
      <c r="AA8" s="86">
        <f>'Resultat-3M'!AA8+'Resultat-3M'!AB8+'Resultat-3M'!AC8+'Resultat-3M'!AD8</f>
        <v>669</v>
      </c>
      <c r="AB8" s="86">
        <f>'Resultat-3M'!AB8+'Resultat-3M'!AC8+'Resultat-3M'!AD8+'Resultat-3M'!AE8</f>
        <v>718</v>
      </c>
      <c r="AC8" s="86">
        <f>'Resultat-3M'!AC8+'Resultat-3M'!AD8+'Resultat-3M'!AE8+'Resultat-3M'!AF8</f>
        <v>705</v>
      </c>
      <c r="AD8" s="86">
        <f>'Resultat-3M'!AD8+'Resultat-3M'!AE8+'Resultat-3M'!AF8+'Resultat-3M'!AG8</f>
        <v>813</v>
      </c>
      <c r="AE8" s="86">
        <f>'Resultat-3M'!AE8+'Resultat-3M'!AF8+'Resultat-3M'!AG8+'Resultat-3M'!AH8</f>
        <v>813</v>
      </c>
      <c r="AF8" s="86">
        <f>'Resultat-3M'!AF8+'Resultat-3M'!AG8+'Resultat-3M'!AH8+'Resultat-3M'!AI8</f>
        <v>909.01271640578</v>
      </c>
      <c r="AG8" s="86">
        <f>'Resultat-3M'!AG8+'Resultat-3M'!AH8+'Resultat-3M'!AI8+'Resultat-3M'!AJ8</f>
        <v>1149.8086912759759</v>
      </c>
      <c r="AH8" s="86">
        <f>'Resultat-3M'!AH8+'Resultat-3M'!AI8+'Resultat-3M'!AJ8+'Resultat-3M'!AK8</f>
        <v>1020.083490778341</v>
      </c>
      <c r="AI8" s="86">
        <v>965.36989302913196</v>
      </c>
      <c r="AJ8" s="86">
        <v>814.35717662335207</v>
      </c>
      <c r="AK8" s="86">
        <v>517.56120175315596</v>
      </c>
      <c r="AL8" s="86">
        <v>4976.286402250792</v>
      </c>
      <c r="AM8" s="86">
        <v>4942</v>
      </c>
      <c r="AN8" s="86">
        <v>4901</v>
      </c>
      <c r="AO8" s="86">
        <v>4873</v>
      </c>
      <c r="AP8" s="86">
        <v>427</v>
      </c>
      <c r="AQ8" s="86">
        <v>541</v>
      </c>
      <c r="AR8" s="86">
        <v>624</v>
      </c>
      <c r="AS8" s="86">
        <v>552</v>
      </c>
      <c r="AT8" s="86">
        <v>534</v>
      </c>
      <c r="AU8" s="86">
        <v>405</v>
      </c>
      <c r="AV8" s="86">
        <v>174</v>
      </c>
      <c r="AW8" s="86">
        <v>230</v>
      </c>
      <c r="AX8" s="86">
        <v>274</v>
      </c>
    </row>
    <row r="9" spans="1:50" ht="24" customHeight="1">
      <c r="A9" s="22"/>
      <c r="B9" s="22" t="s">
        <v>45</v>
      </c>
      <c r="C9" s="87">
        <v>12632.98560896711</v>
      </c>
      <c r="D9" s="87">
        <v>8996.626331518939</v>
      </c>
      <c r="E9" s="87">
        <v>8898.1429193209697</v>
      </c>
      <c r="F9" s="87">
        <v>7825.8059461867797</v>
      </c>
      <c r="G9" s="87">
        <v>7428</v>
      </c>
      <c r="H9" s="87">
        <v>7724</v>
      </c>
      <c r="I9" s="87">
        <v>7029</v>
      </c>
      <c r="J9" s="87">
        <v>6448</v>
      </c>
      <c r="K9" s="87">
        <v>5647</v>
      </c>
      <c r="L9" s="87">
        <v>3964</v>
      </c>
      <c r="M9" s="87">
        <v>4192</v>
      </c>
      <c r="N9" s="87">
        <v>3260</v>
      </c>
      <c r="O9" s="87">
        <v>4578</v>
      </c>
      <c r="P9" s="87">
        <v>6034</v>
      </c>
      <c r="Q9" s="87">
        <v>5938</v>
      </c>
      <c r="R9" s="87">
        <v>8510</v>
      </c>
      <c r="S9" s="87">
        <v>7220</v>
      </c>
      <c r="T9" s="87">
        <f>'Resultat-3M'!T9+'Resultat-3M'!U9+'Resultat-3M'!V9+'Resultat-3M'!W9</f>
        <v>7508</v>
      </c>
      <c r="U9" s="87">
        <f>'Resultat-3M'!U9+'Resultat-3M'!V9+'Resultat-3M'!W9+'Resultat-3M'!X9</f>
        <v>7231</v>
      </c>
      <c r="V9" s="87">
        <f>'Resultat-3M'!V9+'Resultat-3M'!W9+'Resultat-3M'!X9+'Resultat-3M'!Y9</f>
        <v>5812</v>
      </c>
      <c r="W9" s="87">
        <f>'Resultat-3M'!W9+'Resultat-3M'!X9+'Resultat-3M'!Y9+'Resultat-3M'!Z9</f>
        <v>6290</v>
      </c>
      <c r="X9" s="87">
        <f>'Resultat-3M'!X9+'Resultat-3M'!Y9+'Resultat-3M'!Z9+'Resultat-3M'!AA9</f>
        <v>4886</v>
      </c>
      <c r="Y9" s="87">
        <f>'Resultat-3M'!Y9+'Resultat-3M'!Z9+'Resultat-3M'!AA9+'Resultat-3M'!AB9</f>
        <v>6092</v>
      </c>
      <c r="Z9" s="87">
        <f>'Resultat-3M'!Z9+'Resultat-3M'!AA9+'Resultat-3M'!AB9+'Resultat-3M'!AC9</f>
        <v>5576</v>
      </c>
      <c r="AA9" s="87">
        <f>'Resultat-3M'!AA9+'Resultat-3M'!AB9+'Resultat-3M'!AC9+'Resultat-3M'!AD9</f>
        <v>5409</v>
      </c>
      <c r="AB9" s="87">
        <f>'Resultat-3M'!AB9+'Resultat-3M'!AC9+'Resultat-3M'!AD9+'Resultat-3M'!AE9</f>
        <v>5135</v>
      </c>
      <c r="AC9" s="87">
        <f>'Resultat-3M'!AC9+'Resultat-3M'!AD9+'Resultat-3M'!AE9+'Resultat-3M'!AF9</f>
        <v>4713</v>
      </c>
      <c r="AD9" s="87">
        <f>'Resultat-3M'!AD9+'Resultat-3M'!AE9+'Resultat-3M'!AF9+'Resultat-3M'!AG9</f>
        <v>4823</v>
      </c>
      <c r="AE9" s="87">
        <f>'Resultat-3M'!AE9+'Resultat-3M'!AF9+'Resultat-3M'!AG9+'Resultat-3M'!AH9</f>
        <v>5560</v>
      </c>
      <c r="AF9" s="87">
        <f>'Resultat-3M'!AF9+'Resultat-3M'!AG9+'Resultat-3M'!AH9+'Resultat-3M'!AI9</f>
        <v>5125.0540037665305</v>
      </c>
      <c r="AG9" s="87">
        <f>'Resultat-3M'!AG9+'Resultat-3M'!AH9+'Resultat-3M'!AI9+'Resultat-3M'!AJ9</f>
        <v>5172.5876733194</v>
      </c>
      <c r="AH9" s="87">
        <f>'Resultat-3M'!AH9+'Resultat-3M'!AI9+'Resultat-3M'!AJ9+'Resultat-3M'!AK9</f>
        <v>5022.68296611613</v>
      </c>
      <c r="AI9" s="87">
        <v>4018.1044012339503</v>
      </c>
      <c r="AJ9" s="87">
        <v>4405.0503974674202</v>
      </c>
      <c r="AK9" s="87">
        <v>4002.5167279145498</v>
      </c>
      <c r="AL9" s="87">
        <v>8589.4214351178198</v>
      </c>
      <c r="AM9" s="87">
        <v>8413</v>
      </c>
      <c r="AN9" s="87">
        <v>8667</v>
      </c>
      <c r="AO9" s="87">
        <v>9130</v>
      </c>
      <c r="AP9" s="87">
        <v>4778</v>
      </c>
      <c r="AQ9" s="87">
        <v>5458</v>
      </c>
      <c r="AR9" s="87">
        <v>5104</v>
      </c>
      <c r="AS9" s="87">
        <v>5276</v>
      </c>
      <c r="AT9" s="87">
        <v>6281</v>
      </c>
      <c r="AU9" s="87">
        <v>6034</v>
      </c>
      <c r="AV9" s="87">
        <v>4809</v>
      </c>
      <c r="AW9" s="87">
        <v>4563</v>
      </c>
      <c r="AX9" s="87">
        <v>3617</v>
      </c>
    </row>
    <row r="10" spans="1:50">
      <c r="A10" s="1"/>
      <c r="B10" s="1" t="s">
        <v>46</v>
      </c>
      <c r="C10" s="85">
        <v>-229.05170084630333</v>
      </c>
      <c r="D10" s="85">
        <v>-213.47598090552262</v>
      </c>
      <c r="E10" s="85">
        <v>-120.23855641451888</v>
      </c>
      <c r="F10" s="85">
        <v>-88.332654597931935</v>
      </c>
      <c r="G10" s="85">
        <v>-88</v>
      </c>
      <c r="H10" s="85">
        <v>-64</v>
      </c>
      <c r="I10" s="85">
        <v>-51</v>
      </c>
      <c r="J10" s="85">
        <v>4</v>
      </c>
      <c r="K10" s="85">
        <v>39</v>
      </c>
      <c r="L10" s="85">
        <v>68</v>
      </c>
      <c r="M10" s="85">
        <v>25</v>
      </c>
      <c r="N10" s="85">
        <v>26</v>
      </c>
      <c r="O10" s="85">
        <v>45</v>
      </c>
      <c r="P10" s="85">
        <v>-29</v>
      </c>
      <c r="Q10" s="85">
        <v>-46</v>
      </c>
      <c r="R10" s="85">
        <v>-56</v>
      </c>
      <c r="S10" s="86">
        <v>-119</v>
      </c>
      <c r="T10" s="86">
        <f>'Resultat-3M'!T10+'Resultat-3M'!U10+'Resultat-3M'!V10+'Resultat-3M'!W10</f>
        <v>-1</v>
      </c>
      <c r="U10" s="86">
        <f>'Resultat-3M'!U10+'Resultat-3M'!V10+'Resultat-3M'!W10+'Resultat-3M'!X10</f>
        <v>-112</v>
      </c>
      <c r="V10" s="86">
        <f>'Resultat-3M'!V10+'Resultat-3M'!W10+'Resultat-3M'!X10+'Resultat-3M'!Y10</f>
        <v>-221</v>
      </c>
      <c r="W10" s="86">
        <f>'Resultat-3M'!W10+'Resultat-3M'!X10+'Resultat-3M'!Y10+'Resultat-3M'!Z10</f>
        <v>-314</v>
      </c>
      <c r="X10" s="86">
        <f>'Resultat-3M'!X10+'Resultat-3M'!Y10+'Resultat-3M'!Z10+'Resultat-3M'!AA10</f>
        <v>-461</v>
      </c>
      <c r="Y10" s="86">
        <f>'Resultat-3M'!Y10+'Resultat-3M'!Z10+'Resultat-3M'!AA10+'Resultat-3M'!AB10</f>
        <v>-403</v>
      </c>
      <c r="Z10" s="86">
        <f>'Resultat-3M'!Z10+'Resultat-3M'!AA10+'Resultat-3M'!AB10+'Resultat-3M'!AC10</f>
        <v>-373</v>
      </c>
      <c r="AA10" s="86">
        <f>'Resultat-3M'!AA10+'Resultat-3M'!AB10+'Resultat-3M'!AC10+'Resultat-3M'!AD10</f>
        <v>-280</v>
      </c>
      <c r="AB10" s="86">
        <f>'Resultat-3M'!AB10+'Resultat-3M'!AC10+'Resultat-3M'!AD10+'Resultat-3M'!AE10</f>
        <v>-218</v>
      </c>
      <c r="AC10" s="86">
        <f>'Resultat-3M'!AC10+'Resultat-3M'!AD10+'Resultat-3M'!AE10+'Resultat-3M'!AF10</f>
        <v>-214</v>
      </c>
      <c r="AD10" s="86">
        <f>'Resultat-3M'!AD10+'Resultat-3M'!AE10+'Resultat-3M'!AF10+'Resultat-3M'!AG10</f>
        <v>-224</v>
      </c>
      <c r="AE10" s="86">
        <v>-234</v>
      </c>
      <c r="AF10" s="86">
        <f>'Resultat-3M'!AF10+'Resultat-3M'!AG10+'Resultat-3M'!AH10+'Resultat-3M'!AI10</f>
        <v>-297.66951697933905</v>
      </c>
      <c r="AG10" s="86">
        <f>'Resultat-3M'!AG10+'Resultat-3M'!AH10+'Resultat-3M'!AI10+'Resultat-3M'!AJ10</f>
        <v>-313.83110880264917</v>
      </c>
      <c r="AH10" s="86">
        <f>'Resultat-3M'!AH10+'Resultat-3M'!AI10+'Resultat-3M'!AJ10+'Resultat-3M'!AK10</f>
        <v>-313.72154593710616</v>
      </c>
      <c r="AI10" s="86">
        <v>-233.67861685205025</v>
      </c>
      <c r="AJ10" s="86">
        <v>-153.00909987271052</v>
      </c>
      <c r="AK10" s="86">
        <v>-65.84750804941018</v>
      </c>
      <c r="AL10" s="86">
        <v>19.042929085053004</v>
      </c>
      <c r="AM10" s="86">
        <v>12</v>
      </c>
      <c r="AN10" s="86">
        <v>-3</v>
      </c>
      <c r="AO10" s="86">
        <v>-50</v>
      </c>
      <c r="AP10" s="86">
        <v>-51</v>
      </c>
      <c r="AQ10" s="86">
        <v>-35</v>
      </c>
      <c r="AR10" s="86">
        <v>-69</v>
      </c>
      <c r="AS10" s="86">
        <v>-111</v>
      </c>
      <c r="AT10" s="86">
        <v>-141</v>
      </c>
      <c r="AU10" s="86">
        <v>-234</v>
      </c>
      <c r="AV10" s="86">
        <v>-183</v>
      </c>
      <c r="AW10" s="86">
        <v>-38</v>
      </c>
      <c r="AX10" s="86">
        <v>107</v>
      </c>
    </row>
    <row r="11" spans="1:50" ht="24" customHeight="1">
      <c r="A11" s="22"/>
      <c r="B11" s="22" t="s">
        <v>47</v>
      </c>
      <c r="C11" s="87">
        <v>12403.906938183631</v>
      </c>
      <c r="D11" s="87">
        <v>8783.1833757075983</v>
      </c>
      <c r="E11" s="87">
        <v>8777.9804835316609</v>
      </c>
      <c r="F11" s="87">
        <v>7737.6137766970896</v>
      </c>
      <c r="G11" s="87">
        <v>7340</v>
      </c>
      <c r="H11" s="87">
        <v>7660</v>
      </c>
      <c r="I11" s="87">
        <v>6978</v>
      </c>
      <c r="J11" s="87">
        <v>6452</v>
      </c>
      <c r="K11" s="87">
        <v>5686</v>
      </c>
      <c r="L11" s="87">
        <v>4032</v>
      </c>
      <c r="M11" s="87">
        <v>4217</v>
      </c>
      <c r="N11" s="87">
        <v>3286</v>
      </c>
      <c r="O11" s="87">
        <v>4623</v>
      </c>
      <c r="P11" s="87">
        <v>6005</v>
      </c>
      <c r="Q11" s="87">
        <v>5892</v>
      </c>
      <c r="R11" s="87">
        <v>8454</v>
      </c>
      <c r="S11" s="87">
        <v>7101</v>
      </c>
      <c r="T11" s="87">
        <f>'Resultat-3M'!T11+'Resultat-3M'!U11+'Resultat-3M'!V11+'Resultat-3M'!W11</f>
        <v>7507</v>
      </c>
      <c r="U11" s="87">
        <f>'Resultat-3M'!U11+'Resultat-3M'!V11+'Resultat-3M'!W11+'Resultat-3M'!X11</f>
        <v>7119</v>
      </c>
      <c r="V11" s="87">
        <f>'Resultat-3M'!V11+'Resultat-3M'!W11+'Resultat-3M'!X11+'Resultat-3M'!Y11</f>
        <v>5591</v>
      </c>
      <c r="W11" s="87">
        <f>'Resultat-3M'!W11+'Resultat-3M'!X11+'Resultat-3M'!Y11+'Resultat-3M'!Z11</f>
        <v>5976</v>
      </c>
      <c r="X11" s="87">
        <f>'Resultat-3M'!X11+'Resultat-3M'!Y11+'Resultat-3M'!Z11+'Resultat-3M'!AA11</f>
        <v>4425</v>
      </c>
      <c r="Y11" s="87">
        <f>'Resultat-3M'!Y11+'Resultat-3M'!Z11+'Resultat-3M'!AA11+'Resultat-3M'!AB11</f>
        <v>5689</v>
      </c>
      <c r="Z11" s="87">
        <f>'Resultat-3M'!Z11+'Resultat-3M'!AA11+'Resultat-3M'!AB11+'Resultat-3M'!AC11</f>
        <v>5203</v>
      </c>
      <c r="AA11" s="87">
        <f>'Resultat-3M'!AA11+'Resultat-3M'!AB11+'Resultat-3M'!AC11+'Resultat-3M'!AD11</f>
        <v>5129</v>
      </c>
      <c r="AB11" s="87">
        <f>'Resultat-3M'!AB11+'Resultat-3M'!AC11+'Resultat-3M'!AD11+'Resultat-3M'!AE11</f>
        <v>4917</v>
      </c>
      <c r="AC11" s="87">
        <f>'Resultat-3M'!AC11+'Resultat-3M'!AD11+'Resultat-3M'!AE11+'Resultat-3M'!AF11</f>
        <v>4499</v>
      </c>
      <c r="AD11" s="87">
        <f>'Resultat-3M'!AD11+'Resultat-3M'!AE11+'Resultat-3M'!AF11+'Resultat-3M'!AG11</f>
        <v>4599</v>
      </c>
      <c r="AE11" s="87">
        <f>'Resultat-3M'!AE11+'Resultat-3M'!AF11+'Resultat-3M'!AG11+'Resultat-3M'!AH11</f>
        <v>5319</v>
      </c>
      <c r="AF11" s="87">
        <f>'Resultat-3M'!AF11+'Resultat-3M'!AG11+'Resultat-3M'!AH11+'Resultat-3M'!AI11</f>
        <v>4827.3844867871912</v>
      </c>
      <c r="AG11" s="87">
        <f>'Resultat-3M'!AG11+'Resultat-3M'!AH11+'Resultat-3M'!AI11+'Resultat-3M'!AJ11</f>
        <v>4858.7565645167506</v>
      </c>
      <c r="AH11" s="87">
        <f>'Resultat-3M'!AH11+'Resultat-3M'!AI11+'Resultat-3M'!AJ11+'Resultat-3M'!AK11</f>
        <v>4708.9614201790246</v>
      </c>
      <c r="AI11" s="87">
        <v>3784.4257843819</v>
      </c>
      <c r="AJ11" s="87">
        <v>4252.0412975947092</v>
      </c>
      <c r="AK11" s="87">
        <v>3936.6692198651399</v>
      </c>
      <c r="AL11" s="87">
        <v>8609.4643642028714</v>
      </c>
      <c r="AM11" s="87">
        <v>8425</v>
      </c>
      <c r="AN11" s="87">
        <v>8664</v>
      </c>
      <c r="AO11" s="87">
        <v>9080</v>
      </c>
      <c r="AP11" s="87">
        <v>4726</v>
      </c>
      <c r="AQ11" s="87">
        <v>5423</v>
      </c>
      <c r="AR11" s="87">
        <v>5035</v>
      </c>
      <c r="AS11" s="87">
        <v>5166</v>
      </c>
      <c r="AT11" s="87">
        <v>6140</v>
      </c>
      <c r="AU11" s="87">
        <v>5800</v>
      </c>
      <c r="AV11" s="87">
        <v>4626</v>
      </c>
      <c r="AW11" s="87">
        <v>4524</v>
      </c>
      <c r="AX11" s="87">
        <v>3724</v>
      </c>
    </row>
    <row r="12" spans="1:50">
      <c r="A12" s="1"/>
      <c r="B12" s="1" t="s">
        <v>48</v>
      </c>
      <c r="C12" s="85">
        <v>-2506.9550421782656</v>
      </c>
      <c r="D12" s="85">
        <v>-1619.5878064205158</v>
      </c>
      <c r="E12" s="85">
        <v>-1572.7866558359599</v>
      </c>
      <c r="F12" s="85">
        <v>-1349.0690138302029</v>
      </c>
      <c r="G12" s="85">
        <v>-1286</v>
      </c>
      <c r="H12" s="85">
        <v>-1425</v>
      </c>
      <c r="I12" s="85">
        <v>-1255</v>
      </c>
      <c r="J12" s="85">
        <v>-1210</v>
      </c>
      <c r="K12" s="85">
        <v>-1092</v>
      </c>
      <c r="L12" s="85">
        <v>-636</v>
      </c>
      <c r="M12" s="85">
        <v>-616</v>
      </c>
      <c r="N12" s="85">
        <v>-342</v>
      </c>
      <c r="O12" s="85">
        <v>-512</v>
      </c>
      <c r="P12" s="85">
        <v>-761</v>
      </c>
      <c r="Q12" s="85">
        <v>-870</v>
      </c>
      <c r="R12" s="85">
        <v>-1539</v>
      </c>
      <c r="S12" s="86">
        <v>-1366</v>
      </c>
      <c r="T12" s="86">
        <f>'Resultat-3M'!T12+'Resultat-3M'!U12+'Resultat-3M'!V12+'Resultat-3M'!W12</f>
        <v>-1508</v>
      </c>
      <c r="U12" s="86">
        <f>'Resultat-3M'!U12+'Resultat-3M'!V12+'Resultat-3M'!W12+'Resultat-3M'!X12</f>
        <v>-1382</v>
      </c>
      <c r="V12" s="86">
        <f>'Resultat-3M'!V12+'Resultat-3M'!W12+'Resultat-3M'!X12+'Resultat-3M'!Y12</f>
        <v>-1083</v>
      </c>
      <c r="W12" s="86">
        <f>'Resultat-3M'!W12+'Resultat-3M'!X12+'Resultat-3M'!Y12+'Resultat-3M'!Z12</f>
        <v>-1185</v>
      </c>
      <c r="X12" s="86">
        <f>'Resultat-3M'!X12+'Resultat-3M'!Y12+'Resultat-3M'!Z12+'Resultat-3M'!AA12</f>
        <v>-957</v>
      </c>
      <c r="Y12" s="86">
        <f>'Resultat-3M'!Y12+'Resultat-3M'!Z12+'Resultat-3M'!AA12+'Resultat-3M'!AB12</f>
        <v>-1377</v>
      </c>
      <c r="Z12" s="86">
        <f>'Resultat-3M'!Z12+'Resultat-3M'!AA12+'Resultat-3M'!AB12+'Resultat-3M'!AC12</f>
        <v>-1291</v>
      </c>
      <c r="AA12" s="86">
        <f>'Resultat-3M'!AA12+'Resultat-3M'!AB12+'Resultat-3M'!AC12+'Resultat-3M'!AD12</f>
        <v>-1279</v>
      </c>
      <c r="AB12" s="86">
        <f>'Resultat-3M'!AB12+'Resultat-3M'!AC12+'Resultat-3M'!AD12+'Resultat-3M'!AE12</f>
        <v>-1405</v>
      </c>
      <c r="AC12" s="86">
        <f>'Resultat-3M'!AC12+'Resultat-3M'!AD12+'Resultat-3M'!AE12+'Resultat-3M'!AF12</f>
        <v>-1346</v>
      </c>
      <c r="AD12" s="86">
        <f>'Resultat-3M'!AD12+'Resultat-3M'!AE12+'Resultat-3M'!AF12+'Resultat-3M'!AG12</f>
        <v>-1383</v>
      </c>
      <c r="AE12" s="86">
        <f>'Resultat-3M'!AE12+'Resultat-3M'!AF12+'Resultat-3M'!AG12+'Resultat-3M'!AH12</f>
        <v>-1551</v>
      </c>
      <c r="AF12" s="86">
        <f>'Resultat-3M'!AF12+'Resultat-3M'!AG12+'Resultat-3M'!AH12+'Resultat-3M'!AI12</f>
        <v>-1233.703775013282</v>
      </c>
      <c r="AG12" s="86">
        <f>'Resultat-3M'!AG12+'Resultat-3M'!AH12+'Resultat-3M'!AI12+'Resultat-3M'!AJ12</f>
        <v>-1164.9610107885301</v>
      </c>
      <c r="AH12" s="86">
        <f>'Resultat-3M'!AH12+'Resultat-3M'!AI12+'Resultat-3M'!AJ12+'Resultat-3M'!AK12</f>
        <v>-1134.9495313691209</v>
      </c>
      <c r="AI12" s="86">
        <v>-922.62621629005207</v>
      </c>
      <c r="AJ12" s="86">
        <v>-1040.9224412767699</v>
      </c>
      <c r="AK12" s="86">
        <v>-911.665205501522</v>
      </c>
      <c r="AL12" s="86">
        <v>-881.67668492093151</v>
      </c>
      <c r="AM12" s="86">
        <v>-830</v>
      </c>
      <c r="AN12" s="86">
        <v>-903</v>
      </c>
      <c r="AO12" s="86">
        <v>-1066</v>
      </c>
      <c r="AP12" s="86">
        <v>-1195</v>
      </c>
      <c r="AQ12" s="86">
        <v>-1394</v>
      </c>
      <c r="AR12" s="86">
        <v>-1415</v>
      </c>
      <c r="AS12" s="86">
        <v>-1416</v>
      </c>
      <c r="AT12" s="86">
        <v>-1644</v>
      </c>
      <c r="AU12" s="86">
        <v>-1579</v>
      </c>
      <c r="AV12" s="86">
        <v>-1268</v>
      </c>
      <c r="AW12" s="86">
        <v>-1297</v>
      </c>
      <c r="AX12" s="86">
        <v>-1091</v>
      </c>
    </row>
    <row r="13" spans="1:50" ht="24" customHeight="1">
      <c r="A13" s="22"/>
      <c r="B13" s="22" t="s">
        <v>49</v>
      </c>
      <c r="C13" s="87">
        <v>9896.9518960053811</v>
      </c>
      <c r="D13" s="87">
        <v>7163.5955692870903</v>
      </c>
      <c r="E13" s="87">
        <v>7205.1938276957007</v>
      </c>
      <c r="F13" s="87">
        <v>6388.5447628668899</v>
      </c>
      <c r="G13" s="87">
        <v>6054</v>
      </c>
      <c r="H13" s="87">
        <v>6235</v>
      </c>
      <c r="I13" s="87">
        <v>5723</v>
      </c>
      <c r="J13" s="87">
        <v>5242</v>
      </c>
      <c r="K13" s="87">
        <v>4594</v>
      </c>
      <c r="L13" s="87">
        <v>3396</v>
      </c>
      <c r="M13" s="87">
        <v>3601</v>
      </c>
      <c r="N13" s="87">
        <v>2944</v>
      </c>
      <c r="O13" s="87">
        <v>4111</v>
      </c>
      <c r="P13" s="87">
        <v>5244</v>
      </c>
      <c r="Q13" s="87">
        <v>5022</v>
      </c>
      <c r="R13" s="87">
        <v>6915</v>
      </c>
      <c r="S13" s="87">
        <v>5735</v>
      </c>
      <c r="T13" s="87">
        <f>'Resultat-3M'!T13+'Resultat-3M'!U13+'Resultat-3M'!V13+'Resultat-3M'!W13</f>
        <v>5999</v>
      </c>
      <c r="U13" s="87">
        <f>'Resultat-3M'!U13+'Resultat-3M'!V13+'Resultat-3M'!W13+'Resultat-3M'!X13</f>
        <v>5737</v>
      </c>
      <c r="V13" s="87">
        <f>'Resultat-3M'!V13+'Resultat-3M'!W13+'Resultat-3M'!X13+'Resultat-3M'!Y13</f>
        <v>4508</v>
      </c>
      <c r="W13" s="87">
        <f>'Resultat-3M'!W13+'Resultat-3M'!X13+'Resultat-3M'!Y13+'Resultat-3M'!Z13</f>
        <v>4791</v>
      </c>
      <c r="X13" s="87">
        <f>'Resultat-3M'!X13+'Resultat-3M'!Y13+'Resultat-3M'!Z13+'Resultat-3M'!AA13</f>
        <v>3468</v>
      </c>
      <c r="Y13" s="87">
        <f>'Resultat-3M'!Y13+'Resultat-3M'!Z13+'Resultat-3M'!AA13+'Resultat-3M'!AB13</f>
        <v>4312</v>
      </c>
      <c r="Z13" s="87">
        <f>'Resultat-3M'!Z13+'Resultat-3M'!AA13+'Resultat-3M'!AB13+'Resultat-3M'!AC13</f>
        <v>3912</v>
      </c>
      <c r="AA13" s="87">
        <f>'Resultat-3M'!AA13+'Resultat-3M'!AB13+'Resultat-3M'!AC13+'Resultat-3M'!AD13</f>
        <v>3850</v>
      </c>
      <c r="AB13" s="87">
        <f>'Resultat-3M'!AB13+'Resultat-3M'!AC13+'Resultat-3M'!AD13+'Resultat-3M'!AE13</f>
        <v>3512</v>
      </c>
      <c r="AC13" s="87">
        <f>'Resultat-3M'!AC13+'Resultat-3M'!AD13+'Resultat-3M'!AE13+'Resultat-3M'!AF13</f>
        <v>3153</v>
      </c>
      <c r="AD13" s="87">
        <f>'Resultat-3M'!AD13+'Resultat-3M'!AE13+'Resultat-3M'!AF13+'Resultat-3M'!AG13</f>
        <v>3216</v>
      </c>
      <c r="AE13" s="87">
        <v>3769</v>
      </c>
      <c r="AF13" s="87">
        <f>'Resultat-3M'!AF13+'Resultat-3M'!AG13+'Resultat-3M'!AH13+'Resultat-3M'!AI13</f>
        <v>3593.680711773904</v>
      </c>
      <c r="AG13" s="87">
        <f>'Resultat-3M'!AG13+'Resultat-3M'!AH13+'Resultat-3M'!AI13+'Resultat-3M'!AJ13</f>
        <v>3693.7955537282141</v>
      </c>
      <c r="AH13" s="87">
        <f>'Resultat-3M'!AH13+'Resultat-3M'!AI13+'Resultat-3M'!AJ13+'Resultat-3M'!AK13</f>
        <v>3574.0118888099041</v>
      </c>
      <c r="AI13" s="87">
        <v>2861.7995680918498</v>
      </c>
      <c r="AJ13" s="87">
        <v>3211.1188563179398</v>
      </c>
      <c r="AK13" s="87">
        <v>3026.004014363632</v>
      </c>
      <c r="AL13" s="87">
        <v>7726.7876792819425</v>
      </c>
      <c r="AM13" s="87">
        <v>7595</v>
      </c>
      <c r="AN13" s="87">
        <v>7760</v>
      </c>
      <c r="AO13" s="87">
        <v>8012</v>
      </c>
      <c r="AP13" s="87">
        <v>3531</v>
      </c>
      <c r="AQ13" s="87">
        <v>4028</v>
      </c>
      <c r="AR13" s="87">
        <v>3619</v>
      </c>
      <c r="AS13" s="87">
        <v>3750</v>
      </c>
      <c r="AT13" s="87">
        <v>4496</v>
      </c>
      <c r="AU13" s="87">
        <v>4221</v>
      </c>
      <c r="AV13" s="87">
        <v>3359</v>
      </c>
      <c r="AW13" s="87">
        <v>3227</v>
      </c>
      <c r="AX13" s="87">
        <v>2633</v>
      </c>
    </row>
    <row r="14" spans="1:50">
      <c r="A14" s="60"/>
      <c r="B14" s="60" t="s">
        <v>50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97"/>
      <c r="X14" s="88"/>
      <c r="Y14" s="88"/>
      <c r="Z14" s="88"/>
      <c r="AA14" s="97"/>
      <c r="AB14" s="88"/>
      <c r="AC14" s="88"/>
      <c r="AD14" s="88"/>
      <c r="AE14" s="97"/>
      <c r="AF14" s="97"/>
      <c r="AG14" s="97"/>
      <c r="AH14" s="97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</row>
    <row r="15" spans="1:50">
      <c r="A15" s="30"/>
      <c r="B15" s="30" t="s">
        <v>51</v>
      </c>
      <c r="C15" s="86">
        <v>9875.2072576720457</v>
      </c>
      <c r="D15" s="86">
        <v>7137.2499672870908</v>
      </c>
      <c r="E15" s="86">
        <v>7180.3541076957008</v>
      </c>
      <c r="F15" s="86">
        <v>6363.2299135335561</v>
      </c>
      <c r="G15" s="86">
        <v>6031</v>
      </c>
      <c r="H15" s="86">
        <v>6212</v>
      </c>
      <c r="I15" s="86">
        <v>5698</v>
      </c>
      <c r="J15" s="86">
        <v>5220</v>
      </c>
      <c r="K15" s="86">
        <v>4778</v>
      </c>
      <c r="L15" s="86">
        <v>3583</v>
      </c>
      <c r="M15" s="86">
        <v>3583</v>
      </c>
      <c r="N15" s="86">
        <v>2927</v>
      </c>
      <c r="O15" s="86">
        <v>4095</v>
      </c>
      <c r="P15" s="86">
        <v>5227</v>
      </c>
      <c r="Q15" s="86">
        <v>5009</v>
      </c>
      <c r="R15" s="86">
        <v>6903</v>
      </c>
      <c r="S15" s="86">
        <v>5722</v>
      </c>
      <c r="T15" s="86">
        <f>'Resultat-3M'!T15+'Resultat-3M'!U15+'Resultat-3M'!V15+'Resultat-3M'!W15</f>
        <v>5986</v>
      </c>
      <c r="U15" s="86">
        <f>'Resultat-3M'!U15+'Resultat-3M'!V15+'Resultat-3M'!W15+'Resultat-3M'!X15</f>
        <v>5724</v>
      </c>
      <c r="V15" s="86">
        <f>'Resultat-3M'!V15+'Resultat-3M'!W15+'Resultat-3M'!X15+'Resultat-3M'!Y15</f>
        <v>4497</v>
      </c>
      <c r="W15" s="86">
        <f>'Resultat-3M'!W15+'Resultat-3M'!X15+'Resultat-3M'!Y15+'Resultat-3M'!Z15</f>
        <v>4780</v>
      </c>
      <c r="X15" s="86">
        <f>'Resultat-3M'!X15+'Resultat-3M'!Y15+'Resultat-3M'!Z15+'Resultat-3M'!AA15</f>
        <v>3461</v>
      </c>
      <c r="Y15" s="86">
        <f>'Resultat-3M'!Y15+'Resultat-3M'!Z15+'Resultat-3M'!AA15+'Resultat-3M'!AB15</f>
        <v>4307</v>
      </c>
      <c r="Z15" s="86">
        <f>'Resultat-3M'!Z15+'Resultat-3M'!AA15+'Resultat-3M'!AB15+'Resultat-3M'!AC15</f>
        <v>3905</v>
      </c>
      <c r="AA15" s="86">
        <f>'Resultat-3M'!AA15+'Resultat-3M'!AB15+'Resultat-3M'!AC15+'Resultat-3M'!AD15</f>
        <v>3843</v>
      </c>
      <c r="AB15" s="86">
        <f>'Resultat-3M'!AB15+'Resultat-3M'!AC15+'Resultat-3M'!AD15+'Resultat-3M'!AE15</f>
        <v>3505</v>
      </c>
      <c r="AC15" s="86">
        <f>'Resultat-3M'!AC15+'Resultat-3M'!AD15+'Resultat-3M'!AE15+'Resultat-3M'!AF15</f>
        <v>3146</v>
      </c>
      <c r="AD15" s="86">
        <f>'Resultat-3M'!AD15+'Resultat-3M'!AE15+'Resultat-3M'!AF15+'Resultat-3M'!AG15</f>
        <v>3213</v>
      </c>
      <c r="AE15" s="86">
        <f>'Resultat-3M'!AE15+'Resultat-3M'!AF15+'Resultat-3M'!AG15+'Resultat-3M'!AH15</f>
        <v>3765</v>
      </c>
      <c r="AF15" s="86">
        <f>'Resultat-3M'!AF15+'Resultat-3M'!AG15+'Resultat-3M'!AH15+'Resultat-3M'!AI15</f>
        <v>3588.3652239852531</v>
      </c>
      <c r="AG15" s="86">
        <f>'Resultat-3M'!AG15+'Resultat-3M'!AH15+'Resultat-3M'!AI15+'Resultat-3M'!AJ15</f>
        <v>3687.3556272564929</v>
      </c>
      <c r="AH15" s="86">
        <f>'Resultat-3M'!AH15+'Resultat-3M'!AI15+'Resultat-3M'!AJ15+'Resultat-3M'!AK15</f>
        <v>3565.1570780172519</v>
      </c>
      <c r="AI15" s="86">
        <v>2853.7629819005597</v>
      </c>
      <c r="AJ15" s="86">
        <v>3202.3977579153097</v>
      </c>
      <c r="AK15" s="86">
        <v>3017.4073546440659</v>
      </c>
      <c r="AL15" s="86">
        <v>7720.6059038833064</v>
      </c>
      <c r="AM15" s="86">
        <v>7588</v>
      </c>
      <c r="AN15" s="86">
        <v>7754</v>
      </c>
      <c r="AO15" s="86">
        <v>8008</v>
      </c>
      <c r="AP15" s="86">
        <v>3525</v>
      </c>
      <c r="AQ15" s="86">
        <v>4022</v>
      </c>
      <c r="AR15" s="86">
        <v>3619</v>
      </c>
      <c r="AS15" s="86">
        <v>3746</v>
      </c>
      <c r="AT15" s="86">
        <v>4490</v>
      </c>
      <c r="AU15" s="86">
        <v>4215</v>
      </c>
      <c r="AV15" s="86">
        <v>3316</v>
      </c>
      <c r="AW15" s="86">
        <v>3182</v>
      </c>
      <c r="AX15" s="86">
        <v>2582</v>
      </c>
    </row>
    <row r="16" spans="1:50">
      <c r="A16" s="30"/>
      <c r="B16" s="30" t="s">
        <v>52</v>
      </c>
      <c r="C16" s="86">
        <v>21.744638333333302</v>
      </c>
      <c r="D16" s="86">
        <v>26.345602000000003</v>
      </c>
      <c r="E16" s="86">
        <v>24.83972</v>
      </c>
      <c r="F16" s="86">
        <v>25.314849333333331</v>
      </c>
      <c r="G16" s="86">
        <v>23</v>
      </c>
      <c r="H16" s="86">
        <v>23</v>
      </c>
      <c r="I16" s="86">
        <v>25</v>
      </c>
      <c r="J16" s="86">
        <v>22</v>
      </c>
      <c r="K16" s="86">
        <v>21</v>
      </c>
      <c r="L16" s="86">
        <v>18</v>
      </c>
      <c r="M16" s="86">
        <v>18</v>
      </c>
      <c r="N16" s="86">
        <v>17</v>
      </c>
      <c r="O16" s="86">
        <v>16</v>
      </c>
      <c r="P16" s="86">
        <v>17</v>
      </c>
      <c r="Q16" s="86">
        <v>13</v>
      </c>
      <c r="R16" s="86">
        <v>12</v>
      </c>
      <c r="S16" s="86">
        <v>13</v>
      </c>
      <c r="T16" s="86">
        <f>'Resultat-3M'!T16+'Resultat-3M'!U16+'Resultat-3M'!V16+'Resultat-3M'!W16</f>
        <v>13</v>
      </c>
      <c r="U16" s="86">
        <f>'Resultat-3M'!U16+'Resultat-3M'!V16+'Resultat-3M'!W16+'Resultat-3M'!X16</f>
        <v>13</v>
      </c>
      <c r="V16" s="86">
        <f>'Resultat-3M'!V16+'Resultat-3M'!W16+'Resultat-3M'!X16+'Resultat-3M'!Y16</f>
        <v>11</v>
      </c>
      <c r="W16" s="86">
        <f>'Resultat-3M'!W16+'Resultat-3M'!X16+'Resultat-3M'!Y16+'Resultat-3M'!Z16</f>
        <v>11</v>
      </c>
      <c r="X16" s="86">
        <f>'Resultat-3M'!X16+'Resultat-3M'!Y16+'Resultat-3M'!Z16+'Resultat-3M'!AA16</f>
        <v>7</v>
      </c>
      <c r="Y16" s="86">
        <f>'Resultat-3M'!Y16+'Resultat-3M'!Z16+'Resultat-3M'!AA16+'Resultat-3M'!AB16</f>
        <v>5</v>
      </c>
      <c r="Z16" s="86">
        <f>'Resultat-3M'!Z16+'Resultat-3M'!AA16+'Resultat-3M'!AB16+'Resultat-3M'!AC16</f>
        <v>7</v>
      </c>
      <c r="AA16" s="86">
        <f>'Resultat-3M'!AA16+'Resultat-3M'!AB16+'Resultat-3M'!AC16+'Resultat-3M'!AD16</f>
        <v>7</v>
      </c>
      <c r="AB16" s="86">
        <f>'Resultat-3M'!AB16+'Resultat-3M'!AC16+'Resultat-3M'!AD16+'Resultat-3M'!AE16</f>
        <v>7</v>
      </c>
      <c r="AC16" s="86">
        <f>'Resultat-3M'!AC16+'Resultat-3M'!AD16+'Resultat-3M'!AE16+'Resultat-3M'!AF16</f>
        <v>7</v>
      </c>
      <c r="AD16" s="86">
        <f>'Resultat-3M'!AD16+'Resultat-3M'!AE16+'Resultat-3M'!AF16+'Resultat-3M'!AG16</f>
        <v>3</v>
      </c>
      <c r="AE16" s="86">
        <f>'Resultat-3M'!AE16+'Resultat-3M'!AF16+'Resultat-3M'!AG16+'Resultat-3M'!AH16</f>
        <v>3</v>
      </c>
      <c r="AF16" s="86">
        <f>'Resultat-3M'!AF16+'Resultat-3M'!AG16+'Resultat-3M'!AH16+'Resultat-3M'!AI16</f>
        <v>5.3154877886640701</v>
      </c>
      <c r="AG16" s="86">
        <f>'Resultat-3M'!AG16+'Resultat-3M'!AH16+'Resultat-3M'!AI16+'Resultat-3M'!AJ16</f>
        <v>6.4399264717269498</v>
      </c>
      <c r="AH16" s="86">
        <f>'Resultat-3M'!AH16+'Resultat-3M'!AI16+'Resultat-3M'!AJ16+'Resultat-3M'!AK16</f>
        <v>8.8548107926548703</v>
      </c>
      <c r="AI16" s="86">
        <v>8.0365861912908603</v>
      </c>
      <c r="AJ16" s="86">
        <v>7.7210984026267901</v>
      </c>
      <c r="AK16" s="86">
        <v>6.5966597195639096</v>
      </c>
      <c r="AL16" s="86">
        <v>6.1817753986359847</v>
      </c>
      <c r="AM16" s="86">
        <v>6</v>
      </c>
      <c r="AN16" s="86">
        <v>5</v>
      </c>
      <c r="AO16" s="86">
        <v>6</v>
      </c>
      <c r="AP16" s="86">
        <v>6</v>
      </c>
      <c r="AQ16" s="86">
        <v>6</v>
      </c>
      <c r="AR16" s="86">
        <v>0</v>
      </c>
      <c r="AS16" s="86">
        <v>1</v>
      </c>
      <c r="AT16" s="86">
        <v>4</v>
      </c>
      <c r="AU16" s="86">
        <v>5</v>
      </c>
      <c r="AV16" s="86">
        <v>43</v>
      </c>
      <c r="AW16" s="86">
        <v>46</v>
      </c>
      <c r="AX16" s="86">
        <v>51</v>
      </c>
    </row>
    <row r="17" spans="1:50" ht="26.4">
      <c r="A17" s="18"/>
      <c r="B17" s="63" t="s">
        <v>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>
      <c r="B18" s="24" t="s">
        <v>53</v>
      </c>
      <c r="C18" s="48">
        <v>23.970000000000002</v>
      </c>
      <c r="D18" s="48">
        <v>17.34</v>
      </c>
      <c r="E18" s="48">
        <v>17.45</v>
      </c>
      <c r="F18" s="48">
        <v>15.48</v>
      </c>
      <c r="G18" s="48">
        <v>11.659999999999998</v>
      </c>
      <c r="H18" s="48">
        <v>8.75</v>
      </c>
      <c r="I18" s="48">
        <v>8.76</v>
      </c>
      <c r="J18" s="48">
        <v>7.1599999999999993</v>
      </c>
      <c r="K18" s="48">
        <v>11.659999999999998</v>
      </c>
      <c r="L18" s="48">
        <v>8.75</v>
      </c>
      <c r="M18" s="48">
        <v>8.76</v>
      </c>
      <c r="N18" s="48">
        <v>7.1599999999999993</v>
      </c>
      <c r="O18" s="48">
        <v>10.01</v>
      </c>
      <c r="P18" s="48">
        <v>12.77</v>
      </c>
      <c r="Q18" s="48">
        <v>12.238018263626127</v>
      </c>
      <c r="R18" s="48">
        <v>16.84801826362613</v>
      </c>
      <c r="S18" s="48">
        <v>13.96</v>
      </c>
      <c r="T18" s="48">
        <f>'Resultat-3M'!T18+'Resultat-3M'!U18+'Resultat-3M'!V18+'Resultat-3M'!W18</f>
        <v>14.579443122440676</v>
      </c>
      <c r="U18" s="48">
        <f>'Resultat-3M'!U18+'Resultat-3M'!V18+'Resultat-3M'!W18+'Resultat-3M'!X18</f>
        <v>13.93142485881455</v>
      </c>
      <c r="V18" s="48">
        <f>'Resultat-3M'!V18+'Resultat-3M'!W18+'Resultat-3M'!X18+'Resultat-3M'!Y18</f>
        <v>10.94142485881455</v>
      </c>
      <c r="W18" s="48">
        <f>'Resultat-3M'!W18+'Resultat-3M'!X18+'Resultat-3M'!Y18+'Resultat-3M'!Z18</f>
        <v>11.629999999999999</v>
      </c>
      <c r="X18" s="48">
        <f>'Resultat-3M'!X18+'Resultat-3M'!Y18+'Resultat-3M'!Z18+'Resultat-3M'!AA18</f>
        <v>8.4222356083055132</v>
      </c>
      <c r="Y18" s="48">
        <f>'Resultat-3M'!Y18+'Resultat-3M'!Z18+'Resultat-3M'!AA18+'Resultat-3M'!AB18</f>
        <v>10.480649231612917</v>
      </c>
      <c r="Z18" s="48">
        <f>'Resultat-3M'!Z18+'Resultat-3M'!AA18+'Resultat-3M'!AB18+'Resultat-3M'!AC18</f>
        <v>9.5005782468118269</v>
      </c>
      <c r="AA18" s="48">
        <f>'Resultat-3M'!AA18+'Resultat-3M'!AB18+'Resultat-3M'!AC18+'Resultat-3M'!AD18</f>
        <v>9.3483499278139774</v>
      </c>
      <c r="AB18" s="48">
        <f>'Resultat-3M'!AB18+'Resultat-3M'!AC18+'Resultat-3M'!AD18+'Resultat-3M'!AE18</f>
        <v>8.5226824313328109</v>
      </c>
      <c r="AC18" s="48">
        <f>'Resultat-3M'!AC18+'Resultat-3M'!AD18+'Resultat-3M'!AE18+'Resultat-3M'!AF18</f>
        <v>7.6462529969971715</v>
      </c>
      <c r="AD18" s="48">
        <f>'Resultat-3M'!AD18+'Resultat-3M'!AE18+'Resultat-3M'!AF18+'Resultat-3M'!AG18</f>
        <v>7.8062293555946134</v>
      </c>
      <c r="AE18" s="4">
        <v>9.14</v>
      </c>
      <c r="AF18" s="55">
        <f>'Resultat-3M'!AF18+'Resultat-3M'!AG18+'Resultat-3M'!AH18+'Resultat-3M'!AI18</f>
        <v>8.7079567980703878</v>
      </c>
      <c r="AG18" s="55">
        <f>'Resultat-3M'!AG18+'Resultat-3M'!AH18+'Resultat-3M'!AI18+'Resultat-3M'!AJ18</f>
        <v>8.9459726090986216</v>
      </c>
      <c r="AH18" s="55">
        <f>'Resultat-3M'!AH18+'Resultat-3M'!AI18+'Resultat-3M'!AJ18+'Resultat-3M'!AK18</f>
        <v>8.6460672353022705</v>
      </c>
      <c r="AI18" s="17">
        <v>6.92</v>
      </c>
      <c r="AJ18" s="49">
        <v>7.7729622685169115</v>
      </c>
      <c r="AK18" s="49">
        <v>7.3258387438384913</v>
      </c>
      <c r="AL18" s="49">
        <v>18.745286619654717</v>
      </c>
      <c r="AM18" s="17">
        <v>18.43</v>
      </c>
      <c r="AN18" s="17">
        <v>18.849999999999998</v>
      </c>
      <c r="AO18" s="17">
        <v>19.46</v>
      </c>
      <c r="AP18" s="17">
        <v>8.5599999999999987</v>
      </c>
      <c r="AQ18" s="17">
        <v>9.76</v>
      </c>
      <c r="AR18" s="17">
        <v>8.77</v>
      </c>
      <c r="AS18" s="17">
        <v>9.0599999999999987</v>
      </c>
      <c r="AT18" s="17">
        <v>10.830000000000002</v>
      </c>
      <c r="AU18" s="17">
        <v>10.16</v>
      </c>
      <c r="AV18" s="17">
        <v>7.99</v>
      </c>
      <c r="AW18" s="17">
        <v>7.6500000000000012</v>
      </c>
      <c r="AX18" s="17">
        <v>6.2000000000000011</v>
      </c>
    </row>
    <row r="19" spans="1:50">
      <c r="B19" s="24" t="s">
        <v>54</v>
      </c>
      <c r="C19" s="48">
        <v>23.840000000000003</v>
      </c>
      <c r="D19" s="48">
        <v>17.260000000000002</v>
      </c>
      <c r="E19" s="48">
        <v>17.37</v>
      </c>
      <c r="F19" s="48">
        <v>15.41</v>
      </c>
      <c r="G19" s="48">
        <v>11.61</v>
      </c>
      <c r="H19" s="48">
        <v>8.7100000000000009</v>
      </c>
      <c r="I19" s="48">
        <v>8.7100000000000009</v>
      </c>
      <c r="J19" s="48">
        <v>7.1000000000000005</v>
      </c>
      <c r="K19" s="48">
        <v>11.61</v>
      </c>
      <c r="L19" s="48">
        <v>8.7100000000000009</v>
      </c>
      <c r="M19" s="48">
        <v>8.7100000000000009</v>
      </c>
      <c r="N19" s="48">
        <v>7.1000000000000005</v>
      </c>
      <c r="O19" s="48">
        <v>9.93</v>
      </c>
      <c r="P19" s="48">
        <v>12.690000000000001</v>
      </c>
      <c r="Q19" s="48">
        <v>12.168115973496809</v>
      </c>
      <c r="R19" s="48">
        <v>16.748115973496809</v>
      </c>
      <c r="S19" s="48">
        <v>13.88</v>
      </c>
      <c r="T19" s="48">
        <f>'Resultat-3M'!T19+'Resultat-3M'!U19+'Resultat-3M'!V19+'Resultat-3M'!W19</f>
        <v>14.475640634943876</v>
      </c>
      <c r="U19" s="48">
        <f>'Resultat-3M'!U19+'Resultat-3M'!V19+'Resultat-3M'!W19+'Resultat-3M'!X19</f>
        <v>13.827524661447066</v>
      </c>
      <c r="V19" s="48">
        <f>'Resultat-3M'!V19+'Resultat-3M'!W19+'Resultat-3M'!X19+'Resultat-3M'!Y19</f>
        <v>10.847524661447066</v>
      </c>
      <c r="W19" s="48">
        <f>'Resultat-3M'!W19+'Resultat-3M'!X19+'Resultat-3M'!Y19+'Resultat-3M'!Z19</f>
        <v>11.53</v>
      </c>
      <c r="X19" s="48">
        <f>'Resultat-3M'!X19+'Resultat-3M'!Y19+'Resultat-3M'!Z19+'Resultat-3M'!AA19</f>
        <v>8.341728247466671</v>
      </c>
      <c r="Y19" s="48">
        <f>'Resultat-3M'!Y19+'Resultat-3M'!Z19+'Resultat-3M'!AA19+'Resultat-3M'!AB19</f>
        <v>10.377144542392756</v>
      </c>
      <c r="Z19" s="48">
        <f>'Resultat-3M'!Z19+'Resultat-3M'!AA19+'Resultat-3M'!AB19+'Resultat-3M'!AC19</f>
        <v>9.4074396427803784</v>
      </c>
      <c r="AA19" s="48">
        <f>'Resultat-3M'!AA19+'Resultat-3M'!AB19+'Resultat-3M'!AC19+'Resultat-3M'!AD19</f>
        <v>9.2538560484649128</v>
      </c>
      <c r="AB19" s="48">
        <f>'Resultat-3M'!AB19+'Resultat-3M'!AC19+'Resultat-3M'!AD19+'Resultat-3M'!AE19</f>
        <v>8.4472634781730047</v>
      </c>
      <c r="AC19" s="48">
        <f>'Resultat-3M'!AC19+'Resultat-3M'!AD19+'Resultat-3M'!AE19+'Resultat-3M'!AF19</f>
        <v>7.5926435339207092</v>
      </c>
      <c r="AD19" s="48">
        <f>'Resultat-3M'!AD19+'Resultat-3M'!AE19+'Resultat-3M'!AF19+'Resultat-3M'!AG19</f>
        <v>7.7644010346134884</v>
      </c>
      <c r="AE19" s="55">
        <v>9.11</v>
      </c>
      <c r="AF19" s="55">
        <f>'Resultat-3M'!AF19+'Resultat-3M'!AG19+'Resultat-3M'!AH19+'Resultat-3M'!AI19</f>
        <v>8.6816729142218438</v>
      </c>
      <c r="AG19" s="55">
        <f>'Resultat-3M'!AG19+'Resultat-3M'!AH19+'Resultat-3M'!AI19+'Resultat-3M'!AJ19</f>
        <v>8.9208765635480525</v>
      </c>
      <c r="AH19" s="55">
        <f>'Resultat-3M'!AH19+'Resultat-3M'!AI19+'Resultat-3M'!AJ19+'Resultat-3M'!AK19</f>
        <v>8.6188239624676513</v>
      </c>
      <c r="AI19" s="49">
        <v>6.9</v>
      </c>
      <c r="AJ19" s="49">
        <v>7.7474131802938437</v>
      </c>
      <c r="AK19" s="49">
        <v>7.2922675909704866</v>
      </c>
      <c r="AL19" s="49">
        <v>18.626493072215283</v>
      </c>
      <c r="AM19" s="17">
        <v>18.309999999999999</v>
      </c>
      <c r="AN19" s="49">
        <v>18.7</v>
      </c>
      <c r="AO19" s="17">
        <v>19.279999999999998</v>
      </c>
      <c r="AP19" s="17">
        <v>8.4700000000000006</v>
      </c>
      <c r="AQ19" s="17">
        <v>9.66</v>
      </c>
      <c r="AR19" s="17">
        <v>8.6899999999999977</v>
      </c>
      <c r="AS19" s="17">
        <v>9.009999999999998</v>
      </c>
      <c r="AT19" s="17">
        <v>10.78</v>
      </c>
      <c r="AU19" s="17">
        <v>10.119999999999999</v>
      </c>
      <c r="AV19" s="17">
        <v>7.9700000000000006</v>
      </c>
      <c r="AW19" s="17">
        <v>7.6400000000000015</v>
      </c>
      <c r="AX19" s="17">
        <v>6.2000000000000011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>
    <tabColor rgb="FF00B050"/>
  </sheetPr>
  <dimension ref="A1:O25"/>
  <sheetViews>
    <sheetView showGridLines="0" topLeftCell="B1" zoomScaleNormal="100" workbookViewId="0">
      <selection activeCell="C2" sqref="C2:N2"/>
    </sheetView>
  </sheetViews>
  <sheetFormatPr defaultColWidth="8.88671875" defaultRowHeight="13.2" outlineLevelRow="1"/>
  <cols>
    <col min="1" max="1" width="0" style="16" hidden="1" customWidth="1"/>
    <col min="2" max="2" width="56.88671875" style="62" bestFit="1" customWidth="1"/>
    <col min="3" max="4" width="7.5546875" style="16" bestFit="1" customWidth="1"/>
    <col min="5" max="7" width="7.5546875" bestFit="1" customWidth="1"/>
    <col min="8" max="13" width="8.88671875" style="74"/>
    <col min="15" max="15" width="9.109375" style="17"/>
    <col min="16" max="16384" width="8.88671875" style="16"/>
  </cols>
  <sheetData>
    <row r="1" spans="1:15" ht="24" customHeight="1">
      <c r="B1" s="59" t="s">
        <v>157</v>
      </c>
      <c r="C1" s="70"/>
      <c r="D1" s="70"/>
      <c r="E1" s="73"/>
      <c r="F1" s="73"/>
      <c r="G1" s="73"/>
      <c r="M1"/>
      <c r="O1" s="16"/>
    </row>
    <row r="2" spans="1:15" ht="23.25" customHeight="1">
      <c r="B2" s="60" t="s">
        <v>38</v>
      </c>
      <c r="C2"/>
      <c r="D2"/>
      <c r="H2"/>
      <c r="I2"/>
      <c r="J2" t="s">
        <v>0</v>
      </c>
      <c r="K2" t="s">
        <v>0</v>
      </c>
      <c r="L2" t="s">
        <v>0</v>
      </c>
      <c r="M2" t="s">
        <v>0</v>
      </c>
      <c r="N2" t="s">
        <v>0</v>
      </c>
      <c r="O2" s="16"/>
    </row>
    <row r="3" spans="1:15">
      <c r="A3" s="8"/>
      <c r="B3" s="7" t="s">
        <v>39</v>
      </c>
      <c r="C3" s="75" t="s">
        <v>162</v>
      </c>
      <c r="D3" s="75">
        <v>2019</v>
      </c>
      <c r="E3" s="75">
        <v>2018</v>
      </c>
      <c r="F3" s="75">
        <v>2017</v>
      </c>
      <c r="G3" s="75">
        <v>2016</v>
      </c>
      <c r="H3" s="75">
        <v>2015</v>
      </c>
      <c r="I3" s="75">
        <v>2014</v>
      </c>
      <c r="J3" s="75" t="s">
        <v>23</v>
      </c>
      <c r="K3" s="75" t="s">
        <v>22</v>
      </c>
      <c r="L3" s="75">
        <v>2011</v>
      </c>
      <c r="M3" s="75">
        <v>2010</v>
      </c>
      <c r="N3" s="75">
        <v>2009</v>
      </c>
      <c r="O3" s="16"/>
    </row>
    <row r="4" spans="1:15">
      <c r="A4" s="2"/>
      <c r="B4" s="30" t="s">
        <v>40</v>
      </c>
      <c r="C4" s="98">
        <v>158605.77897050299</v>
      </c>
      <c r="D4" s="83">
        <v>176782</v>
      </c>
      <c r="E4" s="83">
        <v>170494</v>
      </c>
      <c r="F4" s="98">
        <v>160823</v>
      </c>
      <c r="G4" s="98">
        <v>151307</v>
      </c>
      <c r="H4" s="98">
        <v>154935</v>
      </c>
      <c r="I4" s="98">
        <v>145029</v>
      </c>
      <c r="J4" s="99">
        <v>136446</v>
      </c>
      <c r="K4" s="99">
        <v>131931.437542147</v>
      </c>
      <c r="L4" s="99">
        <v>122534</v>
      </c>
      <c r="M4" s="99">
        <v>121663</v>
      </c>
      <c r="N4" s="99">
        <v>135820</v>
      </c>
      <c r="O4" s="16"/>
    </row>
    <row r="5" spans="1:15" outlineLevel="1">
      <c r="A5" s="2"/>
      <c r="B5" s="61" t="s">
        <v>58</v>
      </c>
      <c r="C5" s="100">
        <v>140483.39872140798</v>
      </c>
      <c r="D5" s="101">
        <v>159579</v>
      </c>
      <c r="E5" s="101">
        <v>157894</v>
      </c>
      <c r="F5" s="100">
        <v>150050</v>
      </c>
      <c r="G5" s="100">
        <v>138001</v>
      </c>
      <c r="H5" s="100">
        <v>140348</v>
      </c>
      <c r="I5" s="100">
        <v>128663</v>
      </c>
      <c r="J5" s="99">
        <v>119092</v>
      </c>
      <c r="K5" s="99">
        <v>124509</v>
      </c>
      <c r="L5" s="99">
        <v>114972</v>
      </c>
      <c r="M5" s="99">
        <v>113213</v>
      </c>
      <c r="N5" s="99">
        <v>130388</v>
      </c>
      <c r="O5" s="16"/>
    </row>
    <row r="6" spans="1:15" outlineLevel="1">
      <c r="A6" s="2"/>
      <c r="B6" s="61" t="s">
        <v>59</v>
      </c>
      <c r="C6" s="100">
        <v>13070.058052164</v>
      </c>
      <c r="D6" s="101">
        <v>12483</v>
      </c>
      <c r="E6" s="101">
        <v>10739</v>
      </c>
      <c r="F6" s="100">
        <v>13237</v>
      </c>
      <c r="G6" s="100">
        <v>13264</v>
      </c>
      <c r="H6" s="100">
        <v>12298</v>
      </c>
      <c r="I6" s="100">
        <v>9558</v>
      </c>
      <c r="J6" s="99">
        <v>9234</v>
      </c>
      <c r="K6" s="100">
        <v>8682</v>
      </c>
      <c r="L6" s="100">
        <v>8550</v>
      </c>
      <c r="M6" s="100">
        <v>7581</v>
      </c>
      <c r="N6" s="100">
        <v>6544</v>
      </c>
      <c r="O6" s="16"/>
    </row>
    <row r="7" spans="1:15" outlineLevel="1">
      <c r="A7" s="2"/>
      <c r="B7" s="61" t="s">
        <v>60</v>
      </c>
      <c r="C7" s="100">
        <v>14983.063460691699</v>
      </c>
      <c r="D7" s="101">
        <v>17850</v>
      </c>
      <c r="E7" s="101">
        <v>16271</v>
      </c>
      <c r="F7" s="100">
        <v>11440</v>
      </c>
      <c r="G7" s="100">
        <v>10226</v>
      </c>
      <c r="H7" s="100">
        <v>9034</v>
      </c>
      <c r="I7" s="100">
        <v>10228</v>
      </c>
      <c r="J7" s="99">
        <v>6206</v>
      </c>
      <c r="K7" s="100">
        <v>6742</v>
      </c>
      <c r="L7" s="100">
        <v>5633</v>
      </c>
      <c r="M7" s="100">
        <v>4648</v>
      </c>
      <c r="N7" s="100">
        <v>4546</v>
      </c>
      <c r="O7" s="16"/>
    </row>
    <row r="8" spans="1:15" outlineLevel="1">
      <c r="A8" s="2"/>
      <c r="B8" s="61" t="s">
        <v>61</v>
      </c>
      <c r="C8" s="102" t="s">
        <v>148</v>
      </c>
      <c r="D8" s="102"/>
      <c r="E8" s="102"/>
      <c r="F8" s="100">
        <v>81</v>
      </c>
      <c r="G8" s="100">
        <v>237</v>
      </c>
      <c r="H8" s="100">
        <v>106</v>
      </c>
      <c r="I8" s="100">
        <v>163</v>
      </c>
      <c r="J8" s="99">
        <v>87</v>
      </c>
      <c r="K8" s="100">
        <v>242</v>
      </c>
      <c r="L8" s="100">
        <v>286</v>
      </c>
      <c r="M8" s="100">
        <v>319</v>
      </c>
      <c r="N8" s="100">
        <v>151</v>
      </c>
      <c r="O8" s="16"/>
    </row>
    <row r="9" spans="1:15" outlineLevel="1">
      <c r="A9" s="2"/>
      <c r="B9" s="61" t="s">
        <v>62</v>
      </c>
      <c r="C9" s="100">
        <v>-9930.7412637600009</v>
      </c>
      <c r="D9" s="101">
        <v>-13130</v>
      </c>
      <c r="E9" s="101">
        <v>-14410</v>
      </c>
      <c r="F9" s="100">
        <v>-13985</v>
      </c>
      <c r="G9" s="100">
        <v>-10421</v>
      </c>
      <c r="H9" s="100">
        <v>-7151</v>
      </c>
      <c r="I9" s="100">
        <v>-3583</v>
      </c>
      <c r="J9" s="99">
        <v>1827</v>
      </c>
      <c r="K9" s="100">
        <v>-8243.5624578529969</v>
      </c>
      <c r="L9" s="100">
        <v>-6907</v>
      </c>
      <c r="M9" s="100">
        <v>-4098</v>
      </c>
      <c r="N9" s="100">
        <v>-5809</v>
      </c>
      <c r="O9" s="16"/>
    </row>
    <row r="10" spans="1:15">
      <c r="A10" s="2"/>
      <c r="B10" s="30" t="s">
        <v>45</v>
      </c>
      <c r="C10" s="98">
        <v>11859.847811969999</v>
      </c>
      <c r="D10" s="83">
        <v>7828</v>
      </c>
      <c r="E10" s="83">
        <v>4827</v>
      </c>
      <c r="F10" s="98">
        <v>5504</v>
      </c>
      <c r="G10" s="98">
        <v>8199</v>
      </c>
      <c r="H10" s="98">
        <v>6461</v>
      </c>
      <c r="I10" s="98">
        <v>5766</v>
      </c>
      <c r="J10" s="103">
        <v>5144</v>
      </c>
      <c r="K10" s="98">
        <v>4605</v>
      </c>
      <c r="L10" s="98">
        <v>9087</v>
      </c>
      <c r="M10" s="98">
        <v>5339</v>
      </c>
      <c r="N10" s="98">
        <v>5173</v>
      </c>
      <c r="O10" s="16"/>
    </row>
    <row r="11" spans="1:15" outlineLevel="1">
      <c r="A11" s="2"/>
      <c r="B11" s="61" t="s">
        <v>58</v>
      </c>
      <c r="C11" s="100">
        <v>3528.4632402134098</v>
      </c>
      <c r="D11" s="101">
        <v>3772</v>
      </c>
      <c r="E11" s="101">
        <v>1099</v>
      </c>
      <c r="F11" s="100">
        <v>1205</v>
      </c>
      <c r="G11" s="100">
        <v>3546</v>
      </c>
      <c r="H11" s="100">
        <v>3874</v>
      </c>
      <c r="I11" s="100">
        <v>4508</v>
      </c>
      <c r="J11" s="99">
        <v>3880</v>
      </c>
      <c r="K11" s="100">
        <v>3474</v>
      </c>
      <c r="L11" s="100">
        <v>3467</v>
      </c>
      <c r="M11" s="100">
        <v>4389</v>
      </c>
      <c r="N11" s="100">
        <v>4870</v>
      </c>
      <c r="O11" s="16"/>
    </row>
    <row r="12" spans="1:15" outlineLevel="1">
      <c r="A12" s="2"/>
      <c r="B12" s="61" t="s">
        <v>59</v>
      </c>
      <c r="C12" s="100">
        <v>1543.3540508138699</v>
      </c>
      <c r="D12" s="101">
        <v>1195</v>
      </c>
      <c r="E12" s="101">
        <v>1505</v>
      </c>
      <c r="F12" s="100">
        <v>1716</v>
      </c>
      <c r="G12" s="100">
        <v>1605</v>
      </c>
      <c r="H12" s="100">
        <v>1174</v>
      </c>
      <c r="I12" s="100">
        <v>683</v>
      </c>
      <c r="J12" s="99">
        <v>573</v>
      </c>
      <c r="K12" s="100">
        <v>-114</v>
      </c>
      <c r="L12" s="100">
        <v>345</v>
      </c>
      <c r="M12" s="100">
        <v>559</v>
      </c>
      <c r="N12" s="100">
        <v>-16</v>
      </c>
      <c r="O12" s="16"/>
    </row>
    <row r="13" spans="1:15" outlineLevel="1">
      <c r="A13" s="2"/>
      <c r="B13" s="61" t="s">
        <v>60</v>
      </c>
      <c r="C13" s="100">
        <v>3896.6234429432702</v>
      </c>
      <c r="D13" s="101">
        <v>3287</v>
      </c>
      <c r="E13" s="101">
        <v>3069</v>
      </c>
      <c r="F13" s="100">
        <v>2714</v>
      </c>
      <c r="G13" s="100">
        <v>2336</v>
      </c>
      <c r="H13" s="100">
        <v>1947</v>
      </c>
      <c r="I13" s="100">
        <v>1700</v>
      </c>
      <c r="J13" s="99">
        <v>1068</v>
      </c>
      <c r="K13" s="100">
        <v>1448</v>
      </c>
      <c r="L13" s="100">
        <v>1196</v>
      </c>
      <c r="M13" s="100">
        <v>920</v>
      </c>
      <c r="N13" s="100">
        <v>780</v>
      </c>
      <c r="O13" s="16"/>
    </row>
    <row r="14" spans="1:15" outlineLevel="1">
      <c r="A14" s="2"/>
      <c r="B14" s="61" t="s">
        <v>61</v>
      </c>
      <c r="C14" s="100"/>
      <c r="D14" s="101"/>
      <c r="E14" s="101"/>
      <c r="F14" s="100">
        <v>925</v>
      </c>
      <c r="G14" s="100">
        <v>1818</v>
      </c>
      <c r="H14" s="100">
        <v>863</v>
      </c>
      <c r="I14" s="100">
        <v>463</v>
      </c>
      <c r="J14" s="99">
        <v>401</v>
      </c>
      <c r="K14" s="100">
        <v>588</v>
      </c>
      <c r="L14" s="100">
        <v>4726</v>
      </c>
      <c r="M14" s="100">
        <v>297</v>
      </c>
      <c r="N14" s="100">
        <v>188</v>
      </c>
      <c r="O14" s="16"/>
    </row>
    <row r="15" spans="1:15" outlineLevel="1">
      <c r="A15" s="2"/>
      <c r="B15" s="61" t="s">
        <v>62</v>
      </c>
      <c r="C15" s="100">
        <v>10679.107078000001</v>
      </c>
      <c r="D15" s="101">
        <v>-426</v>
      </c>
      <c r="E15" s="101">
        <v>-846</v>
      </c>
      <c r="F15" s="100">
        <v>-1056</v>
      </c>
      <c r="G15" s="100">
        <v>-1106</v>
      </c>
      <c r="H15" s="100">
        <f>-1346-51</f>
        <v>-1397</v>
      </c>
      <c r="I15" s="100">
        <v>-1592</v>
      </c>
      <c r="J15" s="99">
        <v>-778</v>
      </c>
      <c r="K15" s="100">
        <v>-791</v>
      </c>
      <c r="L15" s="100">
        <v>-647</v>
      </c>
      <c r="M15" s="100">
        <v>-826</v>
      </c>
      <c r="N15" s="100">
        <v>-649</v>
      </c>
      <c r="O15" s="16"/>
    </row>
    <row r="16" spans="1:15">
      <c r="A16" s="33"/>
      <c r="B16" s="1" t="s">
        <v>49</v>
      </c>
      <c r="C16" s="104">
        <v>9274.487837897359</v>
      </c>
      <c r="D16" s="102">
        <v>6372</v>
      </c>
      <c r="E16" s="102">
        <v>3929</v>
      </c>
      <c r="F16" s="104">
        <v>4934</v>
      </c>
      <c r="G16" s="104">
        <v>6526</v>
      </c>
      <c r="H16" s="104">
        <v>4929</v>
      </c>
      <c r="I16" s="104">
        <v>4108</v>
      </c>
      <c r="J16" s="103">
        <v>3473</v>
      </c>
      <c r="K16" s="98">
        <v>3305</v>
      </c>
      <c r="L16" s="98">
        <v>8129</v>
      </c>
      <c r="M16" s="98">
        <v>3940</v>
      </c>
      <c r="N16" s="98">
        <v>3595</v>
      </c>
      <c r="O16" s="16"/>
    </row>
    <row r="17" spans="1:15">
      <c r="A17" s="34"/>
      <c r="B17" s="35" t="s">
        <v>63</v>
      </c>
      <c r="C17" s="71">
        <v>22.46</v>
      </c>
      <c r="D17" s="34">
        <v>15.46</v>
      </c>
      <c r="E17" s="34">
        <v>9.5500000000000007</v>
      </c>
      <c r="F17" s="71">
        <v>12.011310649233151</v>
      </c>
      <c r="G17" s="71">
        <v>15.89</v>
      </c>
      <c r="H17" s="71">
        <v>11.96</v>
      </c>
      <c r="I17" s="71">
        <v>9.9759518745680786</v>
      </c>
      <c r="J17" s="76">
        <v>8.4280216301021849</v>
      </c>
      <c r="K17" s="77">
        <v>8</v>
      </c>
      <c r="L17" s="77">
        <v>19.72</v>
      </c>
      <c r="M17" s="77">
        <v>9.5399999999999991</v>
      </c>
      <c r="N17" s="77">
        <v>8.65</v>
      </c>
      <c r="O17" s="16"/>
    </row>
    <row r="18" spans="1:15">
      <c r="A18" s="39"/>
      <c r="B18" s="40" t="s">
        <v>64</v>
      </c>
      <c r="C18" s="72">
        <v>26.0477085174753</v>
      </c>
      <c r="D18" s="39">
        <v>21.4</v>
      </c>
      <c r="E18" s="39">
        <v>14.1</v>
      </c>
      <c r="F18" s="72">
        <v>18.600000000000001</v>
      </c>
      <c r="G18" s="72">
        <v>28.3</v>
      </c>
      <c r="H18" s="72">
        <v>22.5</v>
      </c>
      <c r="I18" s="72">
        <v>20.059999999999999</v>
      </c>
      <c r="J18" s="78">
        <v>17.399999999999999</v>
      </c>
      <c r="K18" s="79">
        <v>17.5</v>
      </c>
      <c r="L18" s="79">
        <v>41.5</v>
      </c>
      <c r="M18" s="79">
        <v>21.1</v>
      </c>
      <c r="N18" s="79">
        <v>19.7</v>
      </c>
      <c r="O18" s="16"/>
    </row>
    <row r="19" spans="1:15">
      <c r="A19" s="39"/>
      <c r="B19" s="40" t="s">
        <v>65</v>
      </c>
      <c r="C19" s="72">
        <v>149.802017809718</v>
      </c>
      <c r="D19" s="39">
        <v>145.80000000000001</v>
      </c>
      <c r="E19" s="39">
        <v>151.69999999999999</v>
      </c>
      <c r="F19" s="72">
        <v>151.81100000000001</v>
      </c>
      <c r="G19" s="72">
        <v>170.2</v>
      </c>
      <c r="H19" s="72">
        <v>122.104</v>
      </c>
      <c r="I19" s="72">
        <v>146.93899999999999</v>
      </c>
      <c r="J19" s="78">
        <v>114.2</v>
      </c>
      <c r="K19" s="79">
        <v>120.1</v>
      </c>
      <c r="L19" s="79">
        <v>123.6</v>
      </c>
      <c r="M19" s="79">
        <v>130.30000000000001</v>
      </c>
      <c r="N19" s="79">
        <v>128.80000000000001</v>
      </c>
      <c r="O19" s="16"/>
    </row>
    <row r="20" spans="1:15">
      <c r="A20" s="39"/>
      <c r="B20" s="40" t="s">
        <v>66</v>
      </c>
      <c r="C20" s="72">
        <v>178.92356078663101</v>
      </c>
      <c r="D20" s="39">
        <v>185.4</v>
      </c>
      <c r="E20" s="39">
        <v>192</v>
      </c>
      <c r="F20" s="72">
        <v>188.411</v>
      </c>
      <c r="G20" s="72">
        <v>196.3</v>
      </c>
      <c r="H20" s="72">
        <v>158.24799999999999</v>
      </c>
      <c r="I20" s="72">
        <v>170.49799999999999</v>
      </c>
      <c r="J20" s="78">
        <v>134.69999999999999</v>
      </c>
      <c r="K20" s="79">
        <v>146.69999999999999</v>
      </c>
      <c r="L20" s="79">
        <v>155.69999999999999</v>
      </c>
      <c r="M20" s="79">
        <v>147.1</v>
      </c>
      <c r="N20" s="79">
        <v>136.5</v>
      </c>
      <c r="O20" s="16"/>
    </row>
    <row r="21" spans="1:15">
      <c r="B21" s="62" t="s">
        <v>119</v>
      </c>
      <c r="C21" s="104">
        <v>7280.0368611589001</v>
      </c>
      <c r="D21" s="102">
        <v>-4917</v>
      </c>
      <c r="E21" s="102">
        <v>3231</v>
      </c>
      <c r="F21" s="104">
        <v>-1126</v>
      </c>
      <c r="G21" s="104">
        <v>1219</v>
      </c>
      <c r="H21" s="104">
        <v>6317</v>
      </c>
      <c r="I21" s="104">
        <v>698</v>
      </c>
      <c r="J21" s="103">
        <v>972</v>
      </c>
      <c r="K21" s="98">
        <v>-2014</v>
      </c>
      <c r="L21" s="98">
        <v>2929</v>
      </c>
      <c r="M21" s="98">
        <v>9914</v>
      </c>
      <c r="N21" s="98"/>
    </row>
    <row r="22" spans="1:15">
      <c r="B22" s="62" t="s">
        <v>147</v>
      </c>
      <c r="C22" s="102">
        <v>15962.022523809901</v>
      </c>
      <c r="D22" s="102">
        <v>3241</v>
      </c>
      <c r="E22" s="102">
        <v>2055</v>
      </c>
      <c r="F22" s="102"/>
      <c r="G22" s="102"/>
      <c r="H22" s="102"/>
      <c r="I22" s="102"/>
      <c r="J22" s="105"/>
      <c r="K22" s="83"/>
      <c r="L22" s="83"/>
      <c r="M22" s="83"/>
      <c r="N22" s="83"/>
    </row>
    <row r="23" spans="1:15">
      <c r="B23" s="62" t="s">
        <v>117</v>
      </c>
      <c r="C23" s="72">
        <v>12.164740161669862</v>
      </c>
      <c r="D23" s="39">
        <v>10.3</v>
      </c>
      <c r="E23" s="39">
        <v>12</v>
      </c>
      <c r="F23" s="72">
        <v>14.5</v>
      </c>
      <c r="G23" s="72">
        <v>18.399999999999999</v>
      </c>
      <c r="H23" s="72">
        <v>14.9</v>
      </c>
      <c r="I23">
        <v>10.4</v>
      </c>
      <c r="J23" s="74">
        <v>10.1</v>
      </c>
      <c r="K23" s="74">
        <v>8.6</v>
      </c>
      <c r="L23" s="74">
        <v>8.6</v>
      </c>
      <c r="M23" s="74">
        <v>3.8</v>
      </c>
      <c r="N23" s="74">
        <v>12.7</v>
      </c>
    </row>
    <row r="24" spans="1:15">
      <c r="B24" s="62" t="s">
        <v>118</v>
      </c>
      <c r="C24" s="72">
        <v>2.5116585107757299</v>
      </c>
      <c r="D24" s="39">
        <v>2.4</v>
      </c>
      <c r="E24" s="39">
        <v>0.7</v>
      </c>
      <c r="F24" s="72">
        <v>0.8</v>
      </c>
      <c r="G24" s="72">
        <v>2.6</v>
      </c>
      <c r="H24" s="72">
        <v>2.8</v>
      </c>
      <c r="I24">
        <v>3.5</v>
      </c>
      <c r="J24" s="74">
        <v>3.3</v>
      </c>
      <c r="K24" s="74">
        <v>2.8</v>
      </c>
      <c r="L24" s="74">
        <v>3</v>
      </c>
      <c r="M24" s="74">
        <v>3.9</v>
      </c>
      <c r="N24" s="74">
        <v>3.7</v>
      </c>
    </row>
    <row r="25" spans="1:15">
      <c r="B25" s="62" t="s">
        <v>116</v>
      </c>
      <c r="C25" s="102" t="s">
        <v>148</v>
      </c>
      <c r="D25" s="102" t="s">
        <v>148</v>
      </c>
      <c r="E25" s="102">
        <v>14238</v>
      </c>
      <c r="F25" s="102">
        <v>9745</v>
      </c>
      <c r="G25" s="102">
        <v>10595</v>
      </c>
      <c r="H25" s="102">
        <v>13818</v>
      </c>
      <c r="I25" s="102">
        <v>8356</v>
      </c>
      <c r="J25" s="105">
        <v>6718</v>
      </c>
      <c r="K25" s="83">
        <v>4461</v>
      </c>
      <c r="L25" s="83">
        <v>9514</v>
      </c>
      <c r="M25" s="102"/>
      <c r="N25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ignoredErrors>
    <ignoredError sqref="J3:K3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0">
    <tabColor rgb="FF00B050"/>
    <outlinePr summaryBelow="0" summaryRight="0"/>
  </sheetPr>
  <dimension ref="A1:BA15"/>
  <sheetViews>
    <sheetView showGridLines="0" topLeftCell="B1" zoomScaleNormal="100" workbookViewId="0">
      <selection activeCell="F16" sqref="F16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6" width="8.88671875" style="74"/>
    <col min="7" max="10" width="8.88671875" style="17"/>
    <col min="11" max="30" width="6.5546875" style="24" bestFit="1" customWidth="1"/>
    <col min="31" max="53" width="9.109375" style="17"/>
    <col min="54" max="16384" width="8.88671875" style="16"/>
  </cols>
  <sheetData>
    <row r="1" spans="1:53" ht="22.8">
      <c r="B1" s="59" t="s">
        <v>157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53" ht="23.25" customHeight="1">
      <c r="B2" s="18" t="s">
        <v>55</v>
      </c>
      <c r="C2" s="131" t="s">
        <v>162</v>
      </c>
      <c r="D2" s="132"/>
      <c r="E2" s="132"/>
      <c r="F2" s="132"/>
      <c r="G2" s="133" t="s">
        <v>149</v>
      </c>
      <c r="H2" s="134"/>
      <c r="I2" s="134"/>
      <c r="J2" s="134"/>
      <c r="K2" s="133" t="s">
        <v>135</v>
      </c>
      <c r="L2" s="134"/>
      <c r="M2" s="134"/>
      <c r="N2" s="134"/>
      <c r="O2" s="132" t="s">
        <v>134</v>
      </c>
      <c r="P2" s="132"/>
      <c r="Q2" s="132"/>
      <c r="R2" s="132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  <c r="AY2" s="16"/>
      <c r="AZ2" s="16"/>
      <c r="BA2" s="16"/>
    </row>
    <row r="3" spans="1:53">
      <c r="A3" s="8"/>
      <c r="B3" s="7" t="s">
        <v>39</v>
      </c>
      <c r="C3" s="8" t="s">
        <v>164</v>
      </c>
      <c r="D3" s="8" t="s">
        <v>163</v>
      </c>
      <c r="E3" s="8" t="s">
        <v>165</v>
      </c>
      <c r="F3" s="8" t="s">
        <v>166</v>
      </c>
      <c r="G3" s="8" t="s">
        <v>164</v>
      </c>
      <c r="H3" s="8" t="s">
        <v>163</v>
      </c>
      <c r="I3" s="8" t="s">
        <v>165</v>
      </c>
      <c r="J3" s="8" t="s">
        <v>166</v>
      </c>
      <c r="K3" s="8" t="s">
        <v>164</v>
      </c>
      <c r="L3" s="8" t="s">
        <v>163</v>
      </c>
      <c r="M3" s="8" t="s">
        <v>165</v>
      </c>
      <c r="N3" s="8" t="s">
        <v>166</v>
      </c>
      <c r="O3" s="8" t="s">
        <v>164</v>
      </c>
      <c r="P3" s="8" t="s">
        <v>163</v>
      </c>
      <c r="Q3" s="8" t="s">
        <v>165</v>
      </c>
      <c r="R3" s="8" t="s">
        <v>166</v>
      </c>
      <c r="S3" s="8" t="s">
        <v>164</v>
      </c>
      <c r="T3" s="8" t="s">
        <v>163</v>
      </c>
      <c r="U3" s="8" t="s">
        <v>165</v>
      </c>
      <c r="V3" s="8" t="s">
        <v>166</v>
      </c>
      <c r="W3" s="8" t="s">
        <v>164</v>
      </c>
      <c r="X3" s="8" t="s">
        <v>163</v>
      </c>
      <c r="Y3" s="8" t="s">
        <v>165</v>
      </c>
      <c r="Z3" s="8" t="s">
        <v>166</v>
      </c>
      <c r="AA3" s="8" t="s">
        <v>164</v>
      </c>
      <c r="AB3" s="8" t="s">
        <v>163</v>
      </c>
      <c r="AC3" s="8" t="s">
        <v>165</v>
      </c>
      <c r="AD3" s="8" t="s">
        <v>166</v>
      </c>
      <c r="AE3" s="8" t="s">
        <v>164</v>
      </c>
      <c r="AF3" s="8" t="s">
        <v>163</v>
      </c>
      <c r="AG3" s="8" t="s">
        <v>165</v>
      </c>
      <c r="AH3" s="8" t="s">
        <v>166</v>
      </c>
      <c r="AI3" s="8" t="s">
        <v>164</v>
      </c>
      <c r="AJ3" s="8" t="s">
        <v>163</v>
      </c>
      <c r="AK3" s="8" t="s">
        <v>165</v>
      </c>
      <c r="AL3" s="8" t="s">
        <v>166</v>
      </c>
      <c r="AM3" s="8" t="s">
        <v>164</v>
      </c>
      <c r="AN3" s="8" t="s">
        <v>163</v>
      </c>
      <c r="AO3" s="8" t="s">
        <v>165</v>
      </c>
      <c r="AP3" s="8" t="s">
        <v>166</v>
      </c>
      <c r="AQ3" s="8" t="s">
        <v>164</v>
      </c>
      <c r="AR3" s="8" t="s">
        <v>163</v>
      </c>
      <c r="AS3" s="8" t="s">
        <v>165</v>
      </c>
      <c r="AT3" s="8" t="s">
        <v>166</v>
      </c>
      <c r="AU3" s="8" t="s">
        <v>164</v>
      </c>
      <c r="AV3" s="8" t="s">
        <v>163</v>
      </c>
      <c r="AW3" s="8" t="s">
        <v>165</v>
      </c>
      <c r="AX3" s="8" t="s">
        <v>166</v>
      </c>
      <c r="AY3" s="16"/>
      <c r="AZ3" s="16"/>
      <c r="BA3" s="16"/>
    </row>
    <row r="4" spans="1:53">
      <c r="A4" s="2"/>
      <c r="B4" s="30" t="s">
        <v>40</v>
      </c>
      <c r="C4" s="106">
        <v>43999.648465036698</v>
      </c>
      <c r="D4" s="106">
        <v>37949.323576791001</v>
      </c>
      <c r="E4" s="86">
        <v>35490.567793553004</v>
      </c>
      <c r="F4" s="106">
        <v>41166.239135122494</v>
      </c>
      <c r="G4" s="106">
        <v>51397</v>
      </c>
      <c r="H4" s="106">
        <v>44514</v>
      </c>
      <c r="I4" s="86">
        <v>45769</v>
      </c>
      <c r="J4" s="106">
        <v>35102</v>
      </c>
      <c r="K4" s="86">
        <v>49689</v>
      </c>
      <c r="L4" s="106">
        <v>41337</v>
      </c>
      <c r="M4" s="86">
        <v>42518</v>
      </c>
      <c r="N4" s="106">
        <v>36950</v>
      </c>
      <c r="O4" s="86">
        <v>43619</v>
      </c>
      <c r="P4" s="106">
        <v>38086</v>
      </c>
      <c r="Q4" s="86">
        <v>44936</v>
      </c>
      <c r="R4" s="106">
        <v>34182</v>
      </c>
      <c r="S4" s="86">
        <v>38827</v>
      </c>
      <c r="T4" s="86">
        <v>36521</v>
      </c>
      <c r="U4" s="86">
        <v>37252</v>
      </c>
      <c r="V4" s="86">
        <v>35297</v>
      </c>
      <c r="W4" s="86">
        <v>43247</v>
      </c>
      <c r="X4" s="86">
        <v>37269</v>
      </c>
      <c r="Y4" s="86">
        <v>40354</v>
      </c>
      <c r="Z4" s="86">
        <v>34065</v>
      </c>
      <c r="AA4" s="86">
        <v>43472</v>
      </c>
      <c r="AB4" s="86">
        <v>39111</v>
      </c>
      <c r="AC4" s="86">
        <v>34575</v>
      </c>
      <c r="AD4" s="86">
        <v>27871</v>
      </c>
      <c r="AE4" s="86">
        <v>38817</v>
      </c>
      <c r="AF4" s="106">
        <v>34856</v>
      </c>
      <c r="AG4" s="86">
        <v>34592</v>
      </c>
      <c r="AH4" s="106">
        <v>28181</v>
      </c>
      <c r="AI4" s="83">
        <v>38010</v>
      </c>
      <c r="AJ4" s="105">
        <v>33344</v>
      </c>
      <c r="AK4" s="105">
        <v>34225</v>
      </c>
      <c r="AL4" s="105">
        <v>26352</v>
      </c>
      <c r="AM4" s="83">
        <v>36559</v>
      </c>
      <c r="AN4" s="83">
        <v>32051</v>
      </c>
      <c r="AO4" s="83">
        <v>29170</v>
      </c>
      <c r="AP4" s="83">
        <v>24754</v>
      </c>
      <c r="AQ4" s="83">
        <v>32665</v>
      </c>
      <c r="AR4" s="83">
        <v>32653</v>
      </c>
      <c r="AS4" s="83">
        <v>30499</v>
      </c>
      <c r="AT4" s="83">
        <v>25846</v>
      </c>
      <c r="AU4" s="83">
        <v>35236</v>
      </c>
      <c r="AV4" s="83">
        <v>35570</v>
      </c>
      <c r="AW4" s="83">
        <v>34900</v>
      </c>
      <c r="AX4" s="83">
        <v>30861</v>
      </c>
      <c r="AY4" s="16"/>
      <c r="AZ4" s="16"/>
      <c r="BA4" s="16"/>
    </row>
    <row r="5" spans="1:53">
      <c r="A5" s="2"/>
      <c r="B5" s="30" t="s">
        <v>45</v>
      </c>
      <c r="C5" s="105">
        <v>6587.7214601674605</v>
      </c>
      <c r="D5" s="105">
        <v>1526.4451102509202</v>
      </c>
      <c r="E5" s="86">
        <v>844.93947749291306</v>
      </c>
      <c r="F5" s="105">
        <v>2900.74176405873</v>
      </c>
      <c r="G5" s="105">
        <v>2453</v>
      </c>
      <c r="H5" s="105">
        <v>2150</v>
      </c>
      <c r="I5" s="86">
        <v>2737</v>
      </c>
      <c r="J5" s="105">
        <v>488</v>
      </c>
      <c r="K5" s="86">
        <v>2383</v>
      </c>
      <c r="L5" s="105">
        <v>507</v>
      </c>
      <c r="M5" s="86">
        <v>1285</v>
      </c>
      <c r="N5" s="105">
        <v>652</v>
      </c>
      <c r="O5" s="86">
        <v>738</v>
      </c>
      <c r="P5" s="105">
        <v>1466</v>
      </c>
      <c r="Q5" s="86">
        <v>1451</v>
      </c>
      <c r="R5" s="105">
        <v>1849</v>
      </c>
      <c r="S5" s="86">
        <v>3300</v>
      </c>
      <c r="T5" s="86">
        <v>1266</v>
      </c>
      <c r="U5" s="86">
        <v>1664</v>
      </c>
      <c r="V5" s="86">
        <v>1969</v>
      </c>
      <c r="W5" s="86">
        <v>3060</v>
      </c>
      <c r="X5" s="86">
        <v>901</v>
      </c>
      <c r="Y5" s="86">
        <v>1668</v>
      </c>
      <c r="Z5" s="86">
        <v>832</v>
      </c>
      <c r="AA5" s="86">
        <v>2312</v>
      </c>
      <c r="AB5" s="86">
        <v>1873</v>
      </c>
      <c r="AC5" s="86">
        <v>925</v>
      </c>
      <c r="AD5" s="86">
        <v>656</v>
      </c>
      <c r="AE5" s="86">
        <v>1651</v>
      </c>
      <c r="AF5" s="105">
        <v>1476</v>
      </c>
      <c r="AG5" s="86">
        <v>1498</v>
      </c>
      <c r="AH5" s="105">
        <v>519</v>
      </c>
      <c r="AI5" s="83">
        <v>1740</v>
      </c>
      <c r="AJ5" s="105">
        <v>1418</v>
      </c>
      <c r="AK5" s="105">
        <v>1299</v>
      </c>
      <c r="AL5" s="105">
        <v>148</v>
      </c>
      <c r="AM5" s="83">
        <v>1333</v>
      </c>
      <c r="AN5" s="83">
        <v>1652</v>
      </c>
      <c r="AO5" s="83">
        <v>5651</v>
      </c>
      <c r="AP5" s="83">
        <v>451</v>
      </c>
      <c r="AQ5" s="83">
        <v>1269</v>
      </c>
      <c r="AR5" s="83">
        <v>1696</v>
      </c>
      <c r="AS5" s="83">
        <v>1455</v>
      </c>
      <c r="AT5" s="83">
        <v>919</v>
      </c>
      <c r="AU5" s="83">
        <v>1549</v>
      </c>
      <c r="AV5" s="83">
        <v>1567</v>
      </c>
      <c r="AW5" s="83">
        <v>1531</v>
      </c>
      <c r="AX5" s="83">
        <v>675</v>
      </c>
      <c r="AY5" s="16"/>
      <c r="AZ5" s="16"/>
      <c r="BA5" s="16"/>
    </row>
    <row r="6" spans="1:53">
      <c r="A6" s="33"/>
      <c r="B6" s="1" t="s">
        <v>49</v>
      </c>
      <c r="C6" s="106">
        <v>5100.6118179168498</v>
      </c>
      <c r="D6" s="106">
        <v>1160.8995478315001</v>
      </c>
      <c r="E6" s="106">
        <v>629.8205085557031</v>
      </c>
      <c r="F6" s="106">
        <v>2383.1559635932999</v>
      </c>
      <c r="G6" s="106">
        <v>1942</v>
      </c>
      <c r="H6" s="106">
        <v>1792</v>
      </c>
      <c r="I6" s="106">
        <v>2283</v>
      </c>
      <c r="J6" s="106">
        <v>355</v>
      </c>
      <c r="K6" s="106">
        <v>1838</v>
      </c>
      <c r="L6" s="106">
        <v>493</v>
      </c>
      <c r="M6" s="106">
        <v>1088</v>
      </c>
      <c r="N6" s="106">
        <v>510</v>
      </c>
      <c r="O6" s="106">
        <v>588</v>
      </c>
      <c r="P6" s="106">
        <v>1329</v>
      </c>
      <c r="Q6" s="106">
        <v>1421</v>
      </c>
      <c r="R6" s="106">
        <v>1596</v>
      </c>
      <c r="S6" s="85">
        <v>2703</v>
      </c>
      <c r="T6" s="85">
        <v>986</v>
      </c>
      <c r="U6" s="85">
        <v>1318</v>
      </c>
      <c r="V6" s="85">
        <v>1519</v>
      </c>
      <c r="W6" s="85">
        <v>2534</v>
      </c>
      <c r="X6" s="85">
        <v>658</v>
      </c>
      <c r="Y6" s="85">
        <v>1217</v>
      </c>
      <c r="Z6" s="85">
        <v>519</v>
      </c>
      <c r="AA6" s="90">
        <v>1696</v>
      </c>
      <c r="AB6" s="86">
        <v>1322</v>
      </c>
      <c r="AC6" s="86">
        <v>645</v>
      </c>
      <c r="AD6" s="86">
        <v>445</v>
      </c>
      <c r="AE6" s="106">
        <v>1079</v>
      </c>
      <c r="AF6" s="106">
        <v>993</v>
      </c>
      <c r="AG6" s="106">
        <v>1063</v>
      </c>
      <c r="AH6" s="106">
        <v>338</v>
      </c>
      <c r="AI6" s="83">
        <v>1295</v>
      </c>
      <c r="AJ6" s="105">
        <v>1003</v>
      </c>
      <c r="AK6" s="105">
        <v>894</v>
      </c>
      <c r="AL6" s="105">
        <v>113</v>
      </c>
      <c r="AM6" s="83">
        <v>1046</v>
      </c>
      <c r="AN6" s="83">
        <v>1310</v>
      </c>
      <c r="AO6" s="83">
        <v>5438</v>
      </c>
      <c r="AP6" s="83">
        <v>335</v>
      </c>
      <c r="AQ6" s="83">
        <v>980</v>
      </c>
      <c r="AR6" s="102">
        <v>1233</v>
      </c>
      <c r="AS6" s="102">
        <v>1053</v>
      </c>
      <c r="AT6" s="102">
        <v>674</v>
      </c>
      <c r="AU6" s="83">
        <v>1049</v>
      </c>
      <c r="AV6" s="102">
        <v>1125</v>
      </c>
      <c r="AW6" s="102">
        <v>1123</v>
      </c>
      <c r="AX6" s="102">
        <v>433</v>
      </c>
      <c r="AY6" s="16"/>
      <c r="AZ6" s="16"/>
      <c r="BA6" s="16"/>
    </row>
    <row r="7" spans="1:53">
      <c r="A7" s="34"/>
      <c r="B7" s="35" t="s">
        <v>63</v>
      </c>
      <c r="C7" s="55">
        <v>12.37</v>
      </c>
      <c r="D7" s="55">
        <v>2.8</v>
      </c>
      <c r="E7" s="55">
        <v>1.51</v>
      </c>
      <c r="F7" s="55">
        <v>5.78</v>
      </c>
      <c r="G7" s="55">
        <v>4.71</v>
      </c>
      <c r="H7" s="55">
        <v>4.34</v>
      </c>
      <c r="I7" s="55">
        <v>5.54</v>
      </c>
      <c r="J7" s="55">
        <v>0.87</v>
      </c>
      <c r="K7" s="55">
        <v>4.4800000000000004</v>
      </c>
      <c r="L7" s="55">
        <v>1.18</v>
      </c>
      <c r="M7" s="55">
        <v>2.64</v>
      </c>
      <c r="N7" s="55">
        <v>1.25</v>
      </c>
      <c r="O7" s="55">
        <v>1.43</v>
      </c>
      <c r="P7" s="55">
        <v>3.23</v>
      </c>
      <c r="Q7" s="55">
        <v>3.45</v>
      </c>
      <c r="R7" s="55">
        <v>3.9</v>
      </c>
      <c r="S7" s="35">
        <v>6.59</v>
      </c>
      <c r="T7" s="35">
        <v>2.41</v>
      </c>
      <c r="U7" s="35">
        <v>3.2</v>
      </c>
      <c r="V7" s="35">
        <v>3.69</v>
      </c>
      <c r="W7" s="35">
        <v>6.15</v>
      </c>
      <c r="X7" s="35">
        <v>1.59</v>
      </c>
      <c r="Y7" s="35">
        <v>2.96</v>
      </c>
      <c r="Z7" s="35">
        <v>1.26</v>
      </c>
      <c r="AA7" s="55">
        <v>4.1251236143215166</v>
      </c>
      <c r="AB7" s="55">
        <v>3.21</v>
      </c>
      <c r="AC7" s="55">
        <v>1.5658324400165375</v>
      </c>
      <c r="AD7" s="34">
        <v>1.0787958070093489</v>
      </c>
      <c r="AE7" s="55">
        <v>2.6199960902131281</v>
      </c>
      <c r="AF7" s="55">
        <v>2.4099283330611252</v>
      </c>
      <c r="AG7" s="55">
        <v>2.580287300882429</v>
      </c>
      <c r="AH7" s="55">
        <v>0.82</v>
      </c>
      <c r="AI7" s="49">
        <v>3.13</v>
      </c>
      <c r="AJ7" s="55">
        <v>2.4300000000000002</v>
      </c>
      <c r="AK7" s="55">
        <v>2.17</v>
      </c>
      <c r="AL7" s="55">
        <v>0.27</v>
      </c>
      <c r="AM7" s="49">
        <v>2.5199999999999996</v>
      </c>
      <c r="AN7" s="49">
        <v>3.1799999999999997</v>
      </c>
      <c r="AO7" s="49">
        <v>13.209999999999999</v>
      </c>
      <c r="AP7" s="49">
        <v>0.81</v>
      </c>
      <c r="AQ7" s="49">
        <v>2.3699999999999992</v>
      </c>
      <c r="AR7" s="34">
        <v>2.99</v>
      </c>
      <c r="AS7" s="34">
        <v>2.5499999999999998</v>
      </c>
      <c r="AT7" s="34">
        <v>1.63</v>
      </c>
      <c r="AU7" s="49">
        <v>2.5500000000000007</v>
      </c>
      <c r="AV7" s="34">
        <v>2.7</v>
      </c>
      <c r="AW7" s="34">
        <v>2.7</v>
      </c>
      <c r="AX7" s="34">
        <v>1.04</v>
      </c>
      <c r="AY7" s="16"/>
      <c r="AZ7" s="16"/>
      <c r="BA7" s="16"/>
    </row>
    <row r="8" spans="1:53">
      <c r="A8" s="39"/>
      <c r="B8" s="40" t="s">
        <v>64</v>
      </c>
      <c r="C8" s="56">
        <v>26</v>
      </c>
      <c r="D8" s="56">
        <v>17.8</v>
      </c>
      <c r="E8" s="56">
        <v>20.6</v>
      </c>
      <c r="F8" s="56">
        <v>27</v>
      </c>
      <c r="G8" s="56">
        <v>21.4</v>
      </c>
      <c r="H8" s="56">
        <v>21.6</v>
      </c>
      <c r="I8" s="56">
        <v>17.399999999999999</v>
      </c>
      <c r="J8" s="56">
        <v>13.4</v>
      </c>
      <c r="K8" s="56">
        <v>18.600000000000001</v>
      </c>
      <c r="L8" s="56">
        <v>9.8000000000000007</v>
      </c>
      <c r="M8" s="56">
        <v>13.2</v>
      </c>
      <c r="N8" s="56">
        <v>14.6</v>
      </c>
      <c r="O8" s="56">
        <v>18.600000000000001</v>
      </c>
      <c r="P8" s="56">
        <v>27.1</v>
      </c>
      <c r="Q8" s="56">
        <v>26.7</v>
      </c>
      <c r="R8" s="56">
        <v>27.4</v>
      </c>
      <c r="S8" s="40">
        <v>28.3</v>
      </c>
      <c r="T8" s="40">
        <v>28.1</v>
      </c>
      <c r="U8" s="40">
        <v>26.7</v>
      </c>
      <c r="V8" s="40">
        <v>25.7</v>
      </c>
      <c r="W8" s="40">
        <v>22.5</v>
      </c>
      <c r="X8" s="40">
        <v>19.100000000000001</v>
      </c>
      <c r="Y8" s="40">
        <v>22.6</v>
      </c>
      <c r="Z8" s="40">
        <v>20.3</v>
      </c>
      <c r="AA8" s="56">
        <v>20.100000000000001</v>
      </c>
      <c r="AB8" s="56">
        <v>17</v>
      </c>
      <c r="AC8" s="56">
        <v>15.4</v>
      </c>
      <c r="AD8" s="56">
        <v>17.600000000000001</v>
      </c>
      <c r="AE8" s="56">
        <f>'Nyckeltal-YTD'!AE8</f>
        <v>17.399999999999999</v>
      </c>
      <c r="AF8" s="56">
        <f>'Nyckeltal-YTD'!AF8</f>
        <v>18.899999999999999</v>
      </c>
      <c r="AG8" s="56">
        <v>19.399999999999999</v>
      </c>
      <c r="AH8" s="56">
        <f>'Nyckeltal-YTD'!AH8</f>
        <v>18.8</v>
      </c>
      <c r="AI8" s="44">
        <v>17.5</v>
      </c>
      <c r="AJ8" s="56">
        <v>16.100000000000001</v>
      </c>
      <c r="AK8" s="56">
        <v>17.3</v>
      </c>
      <c r="AL8" s="56">
        <v>40</v>
      </c>
      <c r="AM8" s="44">
        <v>41.5</v>
      </c>
      <c r="AN8" s="44">
        <v>41.4</v>
      </c>
      <c r="AO8" s="44">
        <v>42.1</v>
      </c>
      <c r="AP8" s="44">
        <v>19.2</v>
      </c>
      <c r="AQ8" s="44">
        <v>21.1</v>
      </c>
      <c r="AR8" s="39">
        <v>21.5</v>
      </c>
      <c r="AS8" s="39">
        <v>20.8</v>
      </c>
      <c r="AT8" s="39">
        <v>21.4</v>
      </c>
      <c r="AU8" s="44">
        <v>19.7</v>
      </c>
      <c r="AV8" s="39">
        <v>15.4</v>
      </c>
      <c r="AW8" s="39">
        <v>15.9</v>
      </c>
      <c r="AX8" s="39">
        <v>13.7</v>
      </c>
      <c r="AY8" s="16"/>
      <c r="AZ8" s="16"/>
      <c r="BA8" s="16"/>
    </row>
    <row r="9" spans="1:53">
      <c r="A9" s="39"/>
      <c r="B9" s="40" t="s">
        <v>65</v>
      </c>
      <c r="C9" s="57">
        <v>39.839614995745698</v>
      </c>
      <c r="D9" s="57">
        <v>31.781177203352698</v>
      </c>
      <c r="E9" s="57">
        <v>36.907584899648803</v>
      </c>
      <c r="F9" s="57">
        <v>41.273640710970298</v>
      </c>
      <c r="G9" s="57">
        <v>49</v>
      </c>
      <c r="H9" s="57">
        <v>34.9</v>
      </c>
      <c r="I9" s="57">
        <v>34.6</v>
      </c>
      <c r="J9" s="57">
        <v>27.3</v>
      </c>
      <c r="K9" s="57">
        <v>49.1</v>
      </c>
      <c r="L9" s="57">
        <v>30.6</v>
      </c>
      <c r="M9" s="57">
        <v>39.1</v>
      </c>
      <c r="N9" s="57">
        <v>32.9</v>
      </c>
      <c r="O9" s="57">
        <v>33.200000000000003</v>
      </c>
      <c r="P9" s="57">
        <v>34.1</v>
      </c>
      <c r="Q9" s="57">
        <v>46.3</v>
      </c>
      <c r="R9" s="57">
        <v>38.200000000000003</v>
      </c>
      <c r="S9" s="40">
        <v>39.615000000000002</v>
      </c>
      <c r="T9" s="40">
        <v>46.4</v>
      </c>
      <c r="U9" s="40">
        <v>53.9</v>
      </c>
      <c r="V9" s="40">
        <v>30.3</v>
      </c>
      <c r="W9" s="40">
        <v>29.940999999999999</v>
      </c>
      <c r="X9" s="40">
        <v>33.862000000000002</v>
      </c>
      <c r="Y9" s="40">
        <v>28.058</v>
      </c>
      <c r="Z9" s="40">
        <v>30.242999999999999</v>
      </c>
      <c r="AA9" s="57">
        <v>42.168999999999997</v>
      </c>
      <c r="AB9" s="57">
        <v>37.112000000000002</v>
      </c>
      <c r="AC9" s="57">
        <f>37.894-0.909</f>
        <v>36.984999999999999</v>
      </c>
      <c r="AD9" s="57">
        <v>31.158000000000001</v>
      </c>
      <c r="AE9" s="57">
        <v>27.696000000000002</v>
      </c>
      <c r="AF9" s="57">
        <v>29.047999999999998</v>
      </c>
      <c r="AG9" s="57">
        <f>36.047-1.457</f>
        <v>34.589999999999996</v>
      </c>
      <c r="AH9" s="57">
        <v>22.866</v>
      </c>
      <c r="AI9" s="44">
        <v>32</v>
      </c>
      <c r="AJ9" s="56">
        <v>26.5</v>
      </c>
      <c r="AK9" s="56">
        <v>36.5</v>
      </c>
      <c r="AL9" s="56">
        <v>25.1</v>
      </c>
      <c r="AM9" s="44">
        <v>41</v>
      </c>
      <c r="AN9" s="44">
        <v>34.199999999999996</v>
      </c>
      <c r="AO9" s="44">
        <v>26.799999999999997</v>
      </c>
      <c r="AP9" s="44">
        <v>21.6</v>
      </c>
      <c r="AQ9" s="44">
        <v>29.000000000000014</v>
      </c>
      <c r="AR9" s="39">
        <v>28.799999999999997</v>
      </c>
      <c r="AS9" s="39">
        <v>46.9</v>
      </c>
      <c r="AT9" s="39">
        <v>25.6</v>
      </c>
      <c r="AU9" s="44">
        <v>34.200000000000017</v>
      </c>
      <c r="AV9" s="39">
        <v>32.899999999999991</v>
      </c>
      <c r="AW9" s="39">
        <v>37.6</v>
      </c>
      <c r="AX9" s="39">
        <v>24.1</v>
      </c>
      <c r="AY9" s="16"/>
      <c r="AZ9" s="16"/>
      <c r="BA9" s="16"/>
    </row>
    <row r="10" spans="1:53">
      <c r="A10" s="39"/>
      <c r="B10" s="40" t="s">
        <v>66</v>
      </c>
      <c r="C10" s="57">
        <v>178.92356078663101</v>
      </c>
      <c r="D10" s="57">
        <v>182.90549903827201</v>
      </c>
      <c r="E10" s="57">
        <v>188.96859768207</v>
      </c>
      <c r="F10" s="57">
        <v>199.02019617318302</v>
      </c>
      <c r="G10" s="57">
        <v>185.4</v>
      </c>
      <c r="H10" s="57">
        <v>183.7</v>
      </c>
      <c r="I10" s="57">
        <v>184</v>
      </c>
      <c r="J10" s="57">
        <v>190.1</v>
      </c>
      <c r="K10" s="57">
        <v>192</v>
      </c>
      <c r="L10" s="57">
        <v>186.3</v>
      </c>
      <c r="M10" s="57">
        <v>197.6</v>
      </c>
      <c r="N10" s="57">
        <v>190.9</v>
      </c>
      <c r="O10" s="57">
        <v>188.4</v>
      </c>
      <c r="P10" s="57">
        <v>194.7</v>
      </c>
      <c r="Q10" s="57">
        <v>202.2</v>
      </c>
      <c r="R10" s="57">
        <v>200.8</v>
      </c>
      <c r="S10" s="40">
        <v>196.25399999999999</v>
      </c>
      <c r="T10" s="40">
        <v>191.6</v>
      </c>
      <c r="U10" s="40">
        <v>177.9</v>
      </c>
      <c r="V10" s="40">
        <v>154.6</v>
      </c>
      <c r="W10" s="40">
        <v>158.24799999999999</v>
      </c>
      <c r="X10" s="40">
        <v>167.535</v>
      </c>
      <c r="Y10" s="40">
        <v>168.83699999999999</v>
      </c>
      <c r="Z10" s="40">
        <v>181.16399999999999</v>
      </c>
      <c r="AA10" s="57">
        <v>170.49799999999999</v>
      </c>
      <c r="AB10" s="57">
        <v>159.48699999999999</v>
      </c>
      <c r="AC10" s="57">
        <f>155.44-4.069</f>
        <v>151.37100000000001</v>
      </c>
      <c r="AD10" s="39">
        <v>141.31800000000001</v>
      </c>
      <c r="AE10" s="57">
        <v>134.67599999999999</v>
      </c>
      <c r="AF10" s="57">
        <v>139.21199999999999</v>
      </c>
      <c r="AG10" s="57">
        <f>148.734-7.016</f>
        <v>141.71800000000002</v>
      </c>
      <c r="AH10" s="57">
        <v>133.88300000000001</v>
      </c>
      <c r="AI10" s="44">
        <v>146.69999999999999</v>
      </c>
      <c r="AJ10" s="56">
        <v>148.69999999999999</v>
      </c>
      <c r="AK10" s="56">
        <v>161.1</v>
      </c>
      <c r="AL10" s="56">
        <v>152.9</v>
      </c>
      <c r="AM10" s="44">
        <v>155.69999999999999</v>
      </c>
      <c r="AN10" s="44">
        <v>147.5</v>
      </c>
      <c r="AO10" s="44">
        <v>139.4</v>
      </c>
      <c r="AP10" s="44">
        <v>139.4</v>
      </c>
      <c r="AQ10" s="44">
        <v>147.1</v>
      </c>
      <c r="AR10" s="39">
        <v>147.9</v>
      </c>
      <c r="AS10" s="39">
        <v>160.4</v>
      </c>
      <c r="AT10" s="39">
        <v>137.69999999999999</v>
      </c>
      <c r="AU10" s="44">
        <v>136.5</v>
      </c>
      <c r="AV10" s="39">
        <v>131.80000000000001</v>
      </c>
      <c r="AW10" s="39">
        <v>144</v>
      </c>
      <c r="AX10" s="39">
        <v>141.69999999999999</v>
      </c>
      <c r="AY10" s="16"/>
      <c r="AZ10" s="16"/>
      <c r="BA10" s="16"/>
    </row>
    <row r="11" spans="1:53">
      <c r="B11" s="24" t="s">
        <v>119</v>
      </c>
      <c r="C11" s="106">
        <v>7280.0368611589001</v>
      </c>
      <c r="D11" s="106">
        <v>-1328.74255932861</v>
      </c>
      <c r="E11" s="106">
        <v>-1375.7330205673102</v>
      </c>
      <c r="F11" s="106">
        <v>-3242.82134443413</v>
      </c>
      <c r="G11" s="106">
        <v>-4917</v>
      </c>
      <c r="H11" s="106">
        <v>-14446</v>
      </c>
      <c r="I11" s="106">
        <v>-11315</v>
      </c>
      <c r="J11" s="106">
        <v>-7151</v>
      </c>
      <c r="K11" s="106">
        <v>3231</v>
      </c>
      <c r="L11" s="106">
        <v>-3717</v>
      </c>
      <c r="M11" s="106">
        <v>-4041</v>
      </c>
      <c r="N11" s="106">
        <v>-1645</v>
      </c>
      <c r="O11" s="106">
        <v>-1126</v>
      </c>
      <c r="P11" s="106">
        <v>-5560</v>
      </c>
      <c r="Q11" s="106">
        <v>-4323</v>
      </c>
      <c r="R11" s="106">
        <v>2917</v>
      </c>
      <c r="S11" s="83">
        <v>1219</v>
      </c>
      <c r="T11" s="83">
        <v>-3210</v>
      </c>
      <c r="U11" s="83">
        <v>-463</v>
      </c>
      <c r="V11" s="90">
        <v>2367</v>
      </c>
      <c r="W11" s="83">
        <v>6317</v>
      </c>
      <c r="X11" s="83">
        <v>-3376</v>
      </c>
      <c r="Y11" s="83">
        <v>-3909</v>
      </c>
      <c r="Z11" s="83">
        <v>-1328</v>
      </c>
      <c r="AA11" s="83">
        <v>698</v>
      </c>
      <c r="AB11" s="83">
        <v>-4224</v>
      </c>
      <c r="AC11" s="83">
        <v>-5277</v>
      </c>
      <c r="AD11" s="83">
        <v>-2632</v>
      </c>
      <c r="AE11" s="83">
        <v>972</v>
      </c>
      <c r="AF11" s="83">
        <v>-4238</v>
      </c>
      <c r="AG11" s="83">
        <v>-4591</v>
      </c>
      <c r="AH11" s="83">
        <v>-1250</v>
      </c>
      <c r="AI11" s="83">
        <v>-2014</v>
      </c>
      <c r="AJ11" s="83">
        <v>-4920</v>
      </c>
      <c r="AK11" s="83">
        <v>-5028</v>
      </c>
      <c r="AL11" s="83">
        <v>486</v>
      </c>
      <c r="AM11" s="83">
        <v>2929</v>
      </c>
      <c r="AN11" s="83">
        <v>2065</v>
      </c>
      <c r="AO11" s="83">
        <v>4507</v>
      </c>
      <c r="AP11" s="83">
        <v>5708</v>
      </c>
      <c r="AQ11" s="83">
        <v>9914</v>
      </c>
    </row>
    <row r="12" spans="1:53">
      <c r="B12" s="24" t="s">
        <v>147</v>
      </c>
      <c r="C12" s="106">
        <v>15962.022523809901</v>
      </c>
      <c r="D12" s="106">
        <v>8017.7273317802201</v>
      </c>
      <c r="E12" s="106">
        <v>6753.7952636852997</v>
      </c>
      <c r="F12" s="106">
        <v>5294.0683863165195</v>
      </c>
      <c r="G12" s="106">
        <v>3241</v>
      </c>
      <c r="H12" s="106">
        <v>-3895</v>
      </c>
      <c r="I12" s="106">
        <v>-2801</v>
      </c>
      <c r="J12" s="106">
        <v>887</v>
      </c>
      <c r="K12" s="106">
        <v>2055</v>
      </c>
      <c r="L12" s="106">
        <v>-5786</v>
      </c>
      <c r="M12" s="106">
        <v>-6431</v>
      </c>
      <c r="N12" s="106">
        <v>-2949</v>
      </c>
      <c r="O12" s="106"/>
      <c r="P12" s="106"/>
      <c r="Q12" s="106"/>
      <c r="R12" s="106"/>
      <c r="S12" s="83"/>
      <c r="T12" s="83"/>
      <c r="U12" s="83"/>
      <c r="V12" s="90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</row>
    <row r="13" spans="1:53">
      <c r="B13" s="24" t="s">
        <v>116</v>
      </c>
      <c r="C13" s="44" t="s">
        <v>148</v>
      </c>
      <c r="D13" s="44" t="s">
        <v>148</v>
      </c>
      <c r="E13" s="44" t="s">
        <v>148</v>
      </c>
      <c r="F13" s="44" t="s">
        <v>148</v>
      </c>
      <c r="G13" s="54" t="s">
        <v>148</v>
      </c>
      <c r="H13" s="54" t="s">
        <v>148</v>
      </c>
      <c r="I13" s="54" t="s">
        <v>148</v>
      </c>
      <c r="J13" s="54" t="s">
        <v>148</v>
      </c>
      <c r="K13" s="54">
        <v>14238</v>
      </c>
      <c r="L13" s="54">
        <v>7256</v>
      </c>
      <c r="M13" s="54">
        <v>6485</v>
      </c>
      <c r="N13" s="54">
        <v>9269</v>
      </c>
      <c r="O13" s="54">
        <v>9745</v>
      </c>
      <c r="P13" s="54">
        <v>6246</v>
      </c>
      <c r="Q13" s="54">
        <v>7380</v>
      </c>
      <c r="R13" s="54">
        <v>12618</v>
      </c>
      <c r="S13" s="17">
        <v>10595</v>
      </c>
      <c r="T13" s="17">
        <v>6827</v>
      </c>
      <c r="U13" s="17">
        <v>9435</v>
      </c>
      <c r="V13" s="24">
        <v>10274</v>
      </c>
      <c r="W13" s="17">
        <v>13818</v>
      </c>
      <c r="X13" s="17">
        <v>3641</v>
      </c>
      <c r="Y13" s="17">
        <v>2829</v>
      </c>
      <c r="Z13" s="17">
        <v>5871</v>
      </c>
      <c r="AA13" s="17">
        <v>8356</v>
      </c>
      <c r="AB13" s="17">
        <v>2764</v>
      </c>
      <c r="AC13" s="17">
        <v>780</v>
      </c>
      <c r="AD13" s="17">
        <v>3322</v>
      </c>
      <c r="AE13" s="17">
        <v>6718</v>
      </c>
      <c r="AF13" s="17">
        <v>1104</v>
      </c>
      <c r="AG13" s="17">
        <v>1142</v>
      </c>
      <c r="AH13" s="17">
        <v>5000</v>
      </c>
      <c r="AI13" s="17">
        <v>4461</v>
      </c>
      <c r="AJ13" s="17">
        <v>2131</v>
      </c>
      <c r="AK13" s="17">
        <v>2333</v>
      </c>
      <c r="AL13" s="17">
        <v>7120</v>
      </c>
      <c r="AM13" s="17">
        <v>9514</v>
      </c>
      <c r="AN13" s="17">
        <v>7856</v>
      </c>
      <c r="AO13" s="17">
        <v>8367</v>
      </c>
      <c r="AP13" s="17">
        <v>8821</v>
      </c>
    </row>
    <row r="14" spans="1:53">
      <c r="B14" s="24" t="s">
        <v>117</v>
      </c>
      <c r="C14" s="44">
        <v>12.2</v>
      </c>
      <c r="D14" s="44">
        <v>11</v>
      </c>
      <c r="E14" s="44">
        <v>11.9</v>
      </c>
      <c r="F14" s="44">
        <v>14.8</v>
      </c>
      <c r="G14" s="44">
        <v>10.3</v>
      </c>
      <c r="H14" s="17">
        <v>10.6</v>
      </c>
      <c r="I14" s="17">
        <v>10.9</v>
      </c>
      <c r="J14" s="17">
        <v>9.6999999999999993</v>
      </c>
      <c r="K14" s="44">
        <v>12</v>
      </c>
      <c r="L14" s="17">
        <v>11.1</v>
      </c>
      <c r="M14" s="17">
        <v>11.1</v>
      </c>
      <c r="N14" s="17">
        <v>13.9</v>
      </c>
      <c r="O14" s="17">
        <v>14.5</v>
      </c>
      <c r="P14" s="17">
        <v>16.3</v>
      </c>
      <c r="Q14" s="17">
        <v>16.5</v>
      </c>
      <c r="R14" s="17">
        <v>15.9</v>
      </c>
      <c r="S14" s="17">
        <v>14.9</v>
      </c>
      <c r="T14" s="17">
        <v>15.8</v>
      </c>
      <c r="U14" s="17">
        <v>15.9</v>
      </c>
      <c r="V14" s="24">
        <v>15.8</v>
      </c>
      <c r="W14" s="17">
        <v>14.9</v>
      </c>
      <c r="X14" s="17">
        <v>14.6</v>
      </c>
      <c r="Y14" s="17">
        <v>15.3</v>
      </c>
      <c r="Z14" s="17">
        <v>11.9</v>
      </c>
      <c r="AA14" s="17">
        <v>10.4</v>
      </c>
      <c r="AB14" s="17"/>
      <c r="AC14" s="17"/>
      <c r="AD14" s="17"/>
      <c r="AE14" s="17">
        <v>10.1</v>
      </c>
      <c r="AI14" s="17">
        <v>8.6</v>
      </c>
      <c r="AM14" s="17">
        <v>8.6</v>
      </c>
      <c r="AQ14" s="17">
        <v>3.8</v>
      </c>
      <c r="AU14" s="17">
        <v>12.7</v>
      </c>
    </row>
    <row r="15" spans="1:53">
      <c r="B15" s="24" t="s">
        <v>118</v>
      </c>
      <c r="C15" s="44">
        <v>3.3</v>
      </c>
      <c r="D15" s="58">
        <v>3</v>
      </c>
      <c r="E15" s="17">
        <v>2.2000000000000002</v>
      </c>
      <c r="F15" s="58">
        <v>1.6</v>
      </c>
      <c r="G15" s="44">
        <v>2.6</v>
      </c>
      <c r="H15" s="58">
        <v>2.8</v>
      </c>
      <c r="I15" s="17">
        <v>2.9</v>
      </c>
      <c r="J15" s="58">
        <v>1.1000000000000001</v>
      </c>
      <c r="K15" s="58">
        <v>2</v>
      </c>
      <c r="L15" s="17" t="s">
        <v>133</v>
      </c>
      <c r="M15" s="17">
        <v>1.4</v>
      </c>
      <c r="N15" s="17" t="s">
        <v>133</v>
      </c>
      <c r="O15" s="58" t="s">
        <v>133</v>
      </c>
      <c r="P15" s="17">
        <v>2.4</v>
      </c>
      <c r="Q15" s="17">
        <v>0.3</v>
      </c>
      <c r="R15" s="17">
        <v>1.2</v>
      </c>
      <c r="S15" s="17">
        <v>2.6</v>
      </c>
      <c r="T15" s="17">
        <v>2.7</v>
      </c>
      <c r="U15" s="17">
        <v>2.6</v>
      </c>
      <c r="V15" s="24">
        <v>1.5</v>
      </c>
      <c r="W15" s="17">
        <v>2.8</v>
      </c>
      <c r="X15" s="17">
        <v>2.8</v>
      </c>
      <c r="Y15" s="17">
        <v>3.2</v>
      </c>
      <c r="Z15" s="17">
        <v>3.4</v>
      </c>
      <c r="AA15" s="17">
        <v>3.5</v>
      </c>
      <c r="AB15" s="17">
        <v>3.5</v>
      </c>
      <c r="AC15" s="17">
        <v>3.3</v>
      </c>
      <c r="AD15" s="17">
        <v>3.3</v>
      </c>
      <c r="AE15" s="17">
        <v>3.3</v>
      </c>
      <c r="AF15" s="17">
        <v>2.8</v>
      </c>
      <c r="AG15" s="17">
        <v>3</v>
      </c>
      <c r="AH15" s="17">
        <v>3</v>
      </c>
      <c r="AI15" s="17">
        <v>2.8</v>
      </c>
      <c r="AJ15" s="17">
        <v>2.8</v>
      </c>
      <c r="AK15" s="17">
        <v>2.8</v>
      </c>
      <c r="AL15" s="17">
        <v>2.9</v>
      </c>
      <c r="AM15" s="17">
        <v>3</v>
      </c>
      <c r="AN15" s="17">
        <v>3.5</v>
      </c>
      <c r="AO15" s="17">
        <v>3.6</v>
      </c>
      <c r="AP15" s="17">
        <v>3.7</v>
      </c>
      <c r="AQ15" s="17">
        <v>3.9</v>
      </c>
      <c r="AR15" s="17">
        <v>3.8</v>
      </c>
      <c r="AS15" s="17">
        <v>3.8</v>
      </c>
      <c r="AT15" s="17">
        <v>3.8</v>
      </c>
      <c r="AU15" s="17">
        <v>3.7</v>
      </c>
      <c r="AV15" s="17">
        <v>3.4</v>
      </c>
      <c r="AW15" s="17">
        <v>3.2</v>
      </c>
      <c r="AX15" s="17">
        <v>2.9</v>
      </c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3">
    <tabColor rgb="FF00B050"/>
    <outlinePr summaryBelow="0" summaryRight="0"/>
  </sheetPr>
  <dimension ref="A1:BB11"/>
  <sheetViews>
    <sheetView showGridLines="0" topLeftCell="B1" zoomScale="60" zoomScaleNormal="60" workbookViewId="0">
      <selection activeCell="P53" sqref="P53"/>
    </sheetView>
  </sheetViews>
  <sheetFormatPr defaultColWidth="8.88671875" defaultRowHeight="13.2"/>
  <cols>
    <col min="1" max="1" width="0" style="16" hidden="1" customWidth="1"/>
    <col min="2" max="2" width="27" style="24" bestFit="1" customWidth="1"/>
    <col min="3" max="3" width="8.109375" style="69" bestFit="1" customWidth="1"/>
    <col min="4" max="4" width="8.44140625" style="69" bestFit="1" customWidth="1"/>
    <col min="5" max="6" width="8.109375" style="69" bestFit="1" customWidth="1"/>
    <col min="7" max="7" width="8.109375" style="24" bestFit="1" customWidth="1"/>
    <col min="8" max="8" width="8.44140625" style="24" bestFit="1" customWidth="1"/>
    <col min="9" max="11" width="8.109375" style="24" bestFit="1" customWidth="1"/>
    <col min="12" max="12" width="8.44140625" style="24" bestFit="1" customWidth="1"/>
    <col min="13" max="15" width="8.109375" style="24" bestFit="1" customWidth="1"/>
    <col min="16" max="16" width="8.44140625" style="24" bestFit="1" customWidth="1"/>
    <col min="17" max="19" width="8.109375" style="24" bestFit="1" customWidth="1"/>
    <col min="20" max="20" width="8.44140625" style="24" bestFit="1" customWidth="1"/>
    <col min="21" max="23" width="8.109375" style="24" bestFit="1" customWidth="1"/>
    <col min="24" max="24" width="8.44140625" style="24" bestFit="1" customWidth="1"/>
    <col min="25" max="27" width="8.109375" style="24" bestFit="1" customWidth="1"/>
    <col min="28" max="28" width="8.44140625" style="24" bestFit="1" customWidth="1"/>
    <col min="29" max="30" width="8.109375" style="24" bestFit="1" customWidth="1"/>
    <col min="31" max="46" width="9.109375" style="17"/>
    <col min="47" max="47" width="10.109375" style="17" bestFit="1" customWidth="1"/>
    <col min="48" max="54" width="9.109375" style="17"/>
    <col min="55" max="16384" width="8.88671875" style="16"/>
  </cols>
  <sheetData>
    <row r="1" spans="1:54" ht="22.8">
      <c r="B1" s="59" t="s">
        <v>157</v>
      </c>
      <c r="C1" s="66"/>
      <c r="D1" s="66"/>
      <c r="E1" s="66"/>
      <c r="F1" s="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Y1" s="16"/>
      <c r="AZ1" s="16"/>
      <c r="BA1" s="16"/>
      <c r="BB1" s="16"/>
    </row>
    <row r="2" spans="1:54" ht="23.25" customHeight="1">
      <c r="B2" s="18" t="s">
        <v>56</v>
      </c>
      <c r="C2" s="131" t="s">
        <v>162</v>
      </c>
      <c r="D2" s="132"/>
      <c r="E2" s="132"/>
      <c r="F2" s="132"/>
      <c r="G2" s="131" t="s">
        <v>149</v>
      </c>
      <c r="H2" s="132"/>
      <c r="I2" s="132"/>
      <c r="J2" s="132"/>
      <c r="K2" s="131" t="s">
        <v>135</v>
      </c>
      <c r="L2" s="132"/>
      <c r="M2" s="132"/>
      <c r="N2" s="132"/>
      <c r="O2" s="132" t="s">
        <v>134</v>
      </c>
      <c r="P2" s="132"/>
      <c r="Q2" s="132"/>
      <c r="R2" s="132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  <c r="AY2" s="16"/>
      <c r="AZ2" s="16"/>
      <c r="BA2" s="16"/>
      <c r="BB2" s="16"/>
    </row>
    <row r="3" spans="1:54">
      <c r="A3" s="8"/>
      <c r="B3" s="7" t="s">
        <v>39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5</v>
      </c>
      <c r="P3" s="8" t="s">
        <v>6</v>
      </c>
      <c r="Q3" s="8" t="s">
        <v>7</v>
      </c>
      <c r="R3" s="8" t="s">
        <v>8</v>
      </c>
      <c r="S3" s="8" t="s">
        <v>5</v>
      </c>
      <c r="T3" s="8" t="s">
        <v>6</v>
      </c>
      <c r="U3" s="8" t="s">
        <v>7</v>
      </c>
      <c r="V3" s="8" t="s">
        <v>8</v>
      </c>
      <c r="W3" s="8" t="s">
        <v>5</v>
      </c>
      <c r="X3" s="8" t="s">
        <v>6</v>
      </c>
      <c r="Y3" s="8" t="s">
        <v>7</v>
      </c>
      <c r="Z3" s="8" t="s">
        <v>8</v>
      </c>
      <c r="AA3" s="8" t="s">
        <v>5</v>
      </c>
      <c r="AB3" s="8" t="s">
        <v>6</v>
      </c>
      <c r="AC3" s="8" t="s">
        <v>7</v>
      </c>
      <c r="AD3" s="8" t="s">
        <v>8</v>
      </c>
      <c r="AE3" s="8" t="s">
        <v>5</v>
      </c>
      <c r="AF3" s="8" t="s">
        <v>6</v>
      </c>
      <c r="AG3" s="8" t="s">
        <v>7</v>
      </c>
      <c r="AH3" s="8" t="s">
        <v>8</v>
      </c>
      <c r="AI3" s="8" t="s">
        <v>5</v>
      </c>
      <c r="AJ3" s="8" t="s">
        <v>6</v>
      </c>
      <c r="AK3" s="8" t="s">
        <v>7</v>
      </c>
      <c r="AL3" s="8" t="s">
        <v>8</v>
      </c>
      <c r="AM3" s="8" t="s">
        <v>5</v>
      </c>
      <c r="AN3" s="8" t="s">
        <v>6</v>
      </c>
      <c r="AO3" s="8" t="s">
        <v>7</v>
      </c>
      <c r="AP3" s="8" t="s">
        <v>8</v>
      </c>
      <c r="AQ3" s="8" t="s">
        <v>5</v>
      </c>
      <c r="AR3" s="8" t="s">
        <v>6</v>
      </c>
      <c r="AS3" s="8" t="s">
        <v>7</v>
      </c>
      <c r="AT3" s="8" t="s">
        <v>8</v>
      </c>
      <c r="AU3" s="8" t="s">
        <v>5</v>
      </c>
      <c r="AV3" s="8" t="s">
        <v>6</v>
      </c>
      <c r="AW3" s="8" t="s">
        <v>7</v>
      </c>
      <c r="AX3" s="8" t="s">
        <v>8</v>
      </c>
      <c r="AY3" s="16"/>
      <c r="AZ3" s="16"/>
      <c r="BA3" s="16"/>
      <c r="BB3" s="16"/>
    </row>
    <row r="4" spans="1:54">
      <c r="A4" s="2"/>
      <c r="B4" s="30" t="s">
        <v>40</v>
      </c>
      <c r="C4" s="107">
        <v>158605.77897050319</v>
      </c>
      <c r="D4" s="107">
        <v>114606.1305054665</v>
      </c>
      <c r="E4" s="86">
        <v>76656.806928675505</v>
      </c>
      <c r="F4" s="86">
        <v>41166.239135122494</v>
      </c>
      <c r="G4" s="107">
        <v>176782</v>
      </c>
      <c r="H4" s="107">
        <v>125385</v>
      </c>
      <c r="I4" s="86">
        <v>80871</v>
      </c>
      <c r="J4" s="86">
        <v>35102</v>
      </c>
      <c r="K4" s="86">
        <v>170494</v>
      </c>
      <c r="L4" s="86">
        <v>120805</v>
      </c>
      <c r="M4" s="86">
        <v>79468</v>
      </c>
      <c r="N4" s="86">
        <v>36950</v>
      </c>
      <c r="O4" s="86">
        <v>160823</v>
      </c>
      <c r="P4" s="86">
        <v>117204</v>
      </c>
      <c r="Q4" s="86">
        <v>79118</v>
      </c>
      <c r="R4" s="86">
        <v>34182</v>
      </c>
      <c r="S4" s="86">
        <v>151307</v>
      </c>
      <c r="T4" s="86">
        <v>109070</v>
      </c>
      <c r="U4" s="86">
        <v>72549</v>
      </c>
      <c r="V4" s="86">
        <v>35297</v>
      </c>
      <c r="W4" s="86">
        <f>Nyckeltal!H4</f>
        <v>154935</v>
      </c>
      <c r="X4" s="86">
        <f>W4-'Nyckeltal-3M'!W4</f>
        <v>111688</v>
      </c>
      <c r="Y4" s="86">
        <f>X4-'Nyckeltal-3M'!X4</f>
        <v>74419</v>
      </c>
      <c r="Z4" s="107">
        <f>'Nyckeltal-3M'!Z4</f>
        <v>34065</v>
      </c>
      <c r="AA4" s="86">
        <f>Nyckeltal!I4</f>
        <v>145029</v>
      </c>
      <c r="AB4" s="86">
        <f>AA4-'Nyckeltal-3M'!AA4</f>
        <v>101557</v>
      </c>
      <c r="AC4" s="86">
        <f>AB4-'Nyckeltal-3M'!AB4</f>
        <v>62446</v>
      </c>
      <c r="AD4" s="107">
        <f>AC4-'Nyckeltal-3M'!AC4</f>
        <v>27871</v>
      </c>
      <c r="AE4" s="108">
        <f>Nyckeltal!J4</f>
        <v>136446</v>
      </c>
      <c r="AF4" s="86">
        <f>AE4-'Nyckeltal-3M'!AE4</f>
        <v>97629</v>
      </c>
      <c r="AG4" s="86">
        <f>AF4-'Nyckeltal-3M'!AF4</f>
        <v>62773</v>
      </c>
      <c r="AH4" s="107">
        <f>AG4-'Nyckeltal-3M'!AG4</f>
        <v>28181</v>
      </c>
      <c r="AI4" s="83">
        <v>131931</v>
      </c>
      <c r="AJ4" s="86">
        <v>93921</v>
      </c>
      <c r="AK4" s="86">
        <v>60577</v>
      </c>
      <c r="AL4" s="86">
        <v>26352</v>
      </c>
      <c r="AM4" s="83">
        <v>122534</v>
      </c>
      <c r="AN4" s="86">
        <v>85975</v>
      </c>
      <c r="AO4" s="86">
        <v>53924</v>
      </c>
      <c r="AP4" s="86">
        <v>24754</v>
      </c>
      <c r="AQ4" s="86">
        <v>121663</v>
      </c>
      <c r="AR4" s="86">
        <v>88998</v>
      </c>
      <c r="AS4" s="86">
        <v>56345</v>
      </c>
      <c r="AT4" s="86">
        <v>25846</v>
      </c>
      <c r="AU4" s="86">
        <v>135820</v>
      </c>
      <c r="AV4" s="86">
        <v>100584</v>
      </c>
      <c r="AW4" s="86">
        <v>65014</v>
      </c>
      <c r="AX4" s="86">
        <v>30861</v>
      </c>
      <c r="AY4" s="16"/>
      <c r="AZ4" s="16"/>
      <c r="BA4" s="16"/>
      <c r="BB4" s="16"/>
    </row>
    <row r="5" spans="1:54">
      <c r="A5" s="2"/>
      <c r="B5" s="30" t="s">
        <v>45</v>
      </c>
      <c r="C5" s="107">
        <v>11859.847811970023</v>
      </c>
      <c r="D5" s="107">
        <v>5272.1263518025635</v>
      </c>
      <c r="E5" s="86">
        <v>3745.6812415516433</v>
      </c>
      <c r="F5" s="86">
        <v>2900.74176405873</v>
      </c>
      <c r="G5" s="107">
        <v>7828</v>
      </c>
      <c r="H5" s="107">
        <v>5375</v>
      </c>
      <c r="I5" s="86">
        <v>3225</v>
      </c>
      <c r="J5" s="86">
        <v>488</v>
      </c>
      <c r="K5" s="86">
        <v>4827</v>
      </c>
      <c r="L5" s="86">
        <v>2444</v>
      </c>
      <c r="M5" s="86">
        <v>1937</v>
      </c>
      <c r="N5" s="86">
        <v>652</v>
      </c>
      <c r="O5" s="86">
        <v>5504</v>
      </c>
      <c r="P5" s="86">
        <v>4766</v>
      </c>
      <c r="Q5" s="86">
        <v>3300</v>
      </c>
      <c r="R5" s="86">
        <v>1856</v>
      </c>
      <c r="S5" s="86">
        <v>8199</v>
      </c>
      <c r="T5" s="86">
        <v>4899</v>
      </c>
      <c r="U5" s="86">
        <v>3633</v>
      </c>
      <c r="V5" s="86">
        <v>1969</v>
      </c>
      <c r="W5" s="86">
        <f>Nyckeltal!H10</f>
        <v>6461</v>
      </c>
      <c r="X5" s="86">
        <f>W5-'Nyckeltal-3M'!W5</f>
        <v>3401</v>
      </c>
      <c r="Y5" s="86">
        <f>X5-'Nyckeltal-3M'!X5</f>
        <v>2500</v>
      </c>
      <c r="Z5" s="107">
        <f>'Nyckeltal-3M'!Z5</f>
        <v>832</v>
      </c>
      <c r="AA5" s="86">
        <f>Nyckeltal!I10</f>
        <v>5766</v>
      </c>
      <c r="AB5" s="86">
        <f>AA5-'Nyckeltal-3M'!AA5</f>
        <v>3454</v>
      </c>
      <c r="AC5" s="86">
        <f>AB5-'Nyckeltal-3M'!AB5</f>
        <v>1581</v>
      </c>
      <c r="AD5" s="107">
        <f>AC5-'Nyckeltal-3M'!AC5</f>
        <v>656</v>
      </c>
      <c r="AE5" s="108">
        <f>Nyckeltal!J10</f>
        <v>5144</v>
      </c>
      <c r="AF5" s="86">
        <f>AE5-'Nyckeltal-3M'!AE5</f>
        <v>3493</v>
      </c>
      <c r="AG5" s="86">
        <f>AF5-'Nyckeltal-3M'!AF5</f>
        <v>2017</v>
      </c>
      <c r="AH5" s="107">
        <f>AG5-'Nyckeltal-3M'!AG5</f>
        <v>519</v>
      </c>
      <c r="AI5" s="83">
        <v>4605</v>
      </c>
      <c r="AJ5" s="86">
        <v>2865</v>
      </c>
      <c r="AK5" s="86">
        <v>1447</v>
      </c>
      <c r="AL5" s="86">
        <v>148</v>
      </c>
      <c r="AM5" s="83">
        <v>9087</v>
      </c>
      <c r="AN5" s="86">
        <v>7754</v>
      </c>
      <c r="AO5" s="86">
        <v>6102</v>
      </c>
      <c r="AP5" s="86">
        <v>451</v>
      </c>
      <c r="AQ5" s="86">
        <v>5339</v>
      </c>
      <c r="AR5" s="86">
        <v>4070</v>
      </c>
      <c r="AS5" s="86">
        <v>2374</v>
      </c>
      <c r="AT5" s="86">
        <v>919</v>
      </c>
      <c r="AU5" s="86">
        <v>5173</v>
      </c>
      <c r="AV5" s="86">
        <v>3624</v>
      </c>
      <c r="AW5" s="86">
        <v>2057</v>
      </c>
      <c r="AX5" s="86">
        <v>675</v>
      </c>
      <c r="AY5" s="16"/>
      <c r="AZ5" s="16"/>
      <c r="BA5" s="16"/>
      <c r="BB5" s="16"/>
    </row>
    <row r="6" spans="1:54">
      <c r="A6" s="33"/>
      <c r="B6" s="1" t="s">
        <v>49</v>
      </c>
      <c r="C6" s="108">
        <v>9274.4878378973517</v>
      </c>
      <c r="D6" s="108">
        <v>4173.8760199805029</v>
      </c>
      <c r="E6" s="108">
        <v>3012.9764721490028</v>
      </c>
      <c r="F6" s="108">
        <v>2383.1559635932999</v>
      </c>
      <c r="G6" s="108">
        <v>6372</v>
      </c>
      <c r="H6" s="108">
        <v>4430</v>
      </c>
      <c r="I6" s="108">
        <v>2638</v>
      </c>
      <c r="J6" s="108">
        <v>355</v>
      </c>
      <c r="K6" s="108">
        <v>3929</v>
      </c>
      <c r="L6" s="108">
        <v>2091</v>
      </c>
      <c r="M6" s="108">
        <v>1598</v>
      </c>
      <c r="N6" s="108">
        <v>510</v>
      </c>
      <c r="O6" s="108">
        <v>4934</v>
      </c>
      <c r="P6" s="108">
        <v>4346</v>
      </c>
      <c r="Q6" s="108">
        <v>3017</v>
      </c>
      <c r="R6" s="108">
        <v>1596</v>
      </c>
      <c r="S6" s="86">
        <v>6526</v>
      </c>
      <c r="T6" s="85">
        <v>3823</v>
      </c>
      <c r="U6" s="86">
        <v>2837</v>
      </c>
      <c r="V6" s="85">
        <v>1519</v>
      </c>
      <c r="W6" s="86">
        <f>Nyckeltal!H16</f>
        <v>4929</v>
      </c>
      <c r="X6" s="107">
        <f>W6-'Nyckeltal-3M'!W6</f>
        <v>2395</v>
      </c>
      <c r="Y6" s="107">
        <f>X6-'Nyckeltal-3M'!X6</f>
        <v>1737</v>
      </c>
      <c r="Z6" s="107">
        <f>'Nyckeltal-3M'!Z6</f>
        <v>519</v>
      </c>
      <c r="AA6" s="108">
        <f>Nyckeltal!I16</f>
        <v>4108</v>
      </c>
      <c r="AB6" s="107">
        <f>AA6-'Nyckeltal-3M'!AA6</f>
        <v>2412</v>
      </c>
      <c r="AC6" s="86">
        <v>1093</v>
      </c>
      <c r="AD6" s="107">
        <f>AC6-'Nyckeltal-3M'!AC6</f>
        <v>448</v>
      </c>
      <c r="AE6" s="108">
        <f>Nyckeltal!J16</f>
        <v>3473</v>
      </c>
      <c r="AF6" s="86">
        <f>AE6-'Nyckeltal-3M'!AE6</f>
        <v>2394</v>
      </c>
      <c r="AG6" s="86">
        <f>AF6-'Nyckeltal-3M'!AF6</f>
        <v>1401</v>
      </c>
      <c r="AH6" s="107">
        <f>AG6-'Nyckeltal-3M'!AG6</f>
        <v>338</v>
      </c>
      <c r="AI6" s="83">
        <v>3305</v>
      </c>
      <c r="AJ6" s="86">
        <v>2010</v>
      </c>
      <c r="AK6" s="86">
        <v>1007</v>
      </c>
      <c r="AL6" s="86">
        <v>113</v>
      </c>
      <c r="AM6" s="83">
        <v>8129</v>
      </c>
      <c r="AN6" s="86">
        <v>7083</v>
      </c>
      <c r="AO6" s="86">
        <v>5773</v>
      </c>
      <c r="AP6" s="86">
        <v>335</v>
      </c>
      <c r="AQ6" s="86">
        <v>3940</v>
      </c>
      <c r="AR6" s="86">
        <v>2960</v>
      </c>
      <c r="AS6" s="86">
        <v>1727</v>
      </c>
      <c r="AT6" s="86">
        <v>674</v>
      </c>
      <c r="AU6" s="86">
        <v>3595</v>
      </c>
      <c r="AV6" s="86">
        <v>2546</v>
      </c>
      <c r="AW6" s="86">
        <v>1421</v>
      </c>
      <c r="AX6" s="86">
        <v>433</v>
      </c>
      <c r="AY6" s="16"/>
      <c r="AZ6" s="16"/>
      <c r="BA6" s="16"/>
      <c r="BB6" s="16"/>
    </row>
    <row r="7" spans="1:54">
      <c r="A7" s="34"/>
      <c r="B7" s="35" t="s">
        <v>63</v>
      </c>
      <c r="C7" s="37">
        <v>22.46</v>
      </c>
      <c r="D7" s="37">
        <v>10.09</v>
      </c>
      <c r="E7" s="37">
        <v>7.29</v>
      </c>
      <c r="F7" s="37">
        <v>5.78</v>
      </c>
      <c r="G7" s="37">
        <v>15.459999999999999</v>
      </c>
      <c r="H7" s="37">
        <v>10.749999999999998</v>
      </c>
      <c r="I7" s="37">
        <v>6.41</v>
      </c>
      <c r="J7" s="37">
        <v>0.87</v>
      </c>
      <c r="K7" s="37">
        <v>9.5500000000000007</v>
      </c>
      <c r="L7" s="37">
        <v>5.07</v>
      </c>
      <c r="M7" s="37">
        <v>3.89</v>
      </c>
      <c r="N7" s="37">
        <v>1.25</v>
      </c>
      <c r="O7" s="37">
        <v>12.01</v>
      </c>
      <c r="P7" s="37">
        <v>10.58</v>
      </c>
      <c r="Q7" s="37">
        <v>7.35</v>
      </c>
      <c r="R7" s="37">
        <v>3.9</v>
      </c>
      <c r="S7" s="48">
        <v>15.89</v>
      </c>
      <c r="T7" s="35">
        <v>9.3000000000000007</v>
      </c>
      <c r="U7" s="48">
        <v>6.89</v>
      </c>
      <c r="V7" s="35">
        <v>3.69</v>
      </c>
      <c r="W7" s="48">
        <f>Nyckeltal!H17</f>
        <v>11.96</v>
      </c>
      <c r="X7" s="48">
        <f>W7-'Nyckeltal-3M'!W7</f>
        <v>5.8100000000000005</v>
      </c>
      <c r="Y7" s="48">
        <f>X7-'Nyckeltal-3M'!X7</f>
        <v>4.2200000000000006</v>
      </c>
      <c r="Z7" s="11">
        <f>'Nyckeltal-3M'!Z7</f>
        <v>1.26</v>
      </c>
      <c r="AA7" s="37">
        <f>Nyckeltal!I17</f>
        <v>9.9759518745680786</v>
      </c>
      <c r="AB7" s="48">
        <f>AA7-'Nyckeltal-3M'!AA7</f>
        <v>5.850828260246562</v>
      </c>
      <c r="AC7" s="48">
        <f>AB7-'Nyckeltal-3M'!AB7</f>
        <v>2.640828260246562</v>
      </c>
      <c r="AD7" s="11">
        <f>AC7-'Nyckeltal-3M'!AC7</f>
        <v>1.0749958202300245</v>
      </c>
      <c r="AE7" s="37">
        <f>Nyckeltal!J17</f>
        <v>8.4280216301021849</v>
      </c>
      <c r="AF7" s="48">
        <f>AE7-'Nyckeltal-3M'!AE7</f>
        <v>5.8080255398890568</v>
      </c>
      <c r="AG7" s="48">
        <f>AF7-'Nyckeltal-3M'!AF7</f>
        <v>3.3980972068279316</v>
      </c>
      <c r="AH7" s="29">
        <f>AG7-'Nyckeltal-3M'!AG7</f>
        <v>0.81780990594550262</v>
      </c>
      <c r="AI7" s="49">
        <v>8</v>
      </c>
      <c r="AJ7" s="47">
        <v>4.87</v>
      </c>
      <c r="AK7" s="47">
        <v>2.44</v>
      </c>
      <c r="AL7" s="47">
        <v>0.27</v>
      </c>
      <c r="AM7" s="49">
        <v>19.72</v>
      </c>
      <c r="AN7" s="47">
        <v>17.2</v>
      </c>
      <c r="AO7" s="47">
        <v>14.02</v>
      </c>
      <c r="AP7" s="47">
        <v>0.81</v>
      </c>
      <c r="AQ7" s="47">
        <v>9.5399999999999991</v>
      </c>
      <c r="AR7" s="47">
        <v>7.17</v>
      </c>
      <c r="AS7" s="47">
        <v>4.18</v>
      </c>
      <c r="AT7" s="47">
        <v>1.63</v>
      </c>
      <c r="AU7" s="47">
        <v>8.65</v>
      </c>
      <c r="AV7" s="47">
        <v>6.1</v>
      </c>
      <c r="AW7" s="48">
        <v>3.4</v>
      </c>
      <c r="AX7" s="47">
        <v>1.04</v>
      </c>
      <c r="AY7" s="16"/>
      <c r="AZ7" s="16"/>
      <c r="BA7" s="16"/>
      <c r="BB7" s="16"/>
    </row>
    <row r="8" spans="1:54">
      <c r="A8" s="39"/>
      <c r="B8" s="40" t="s">
        <v>64</v>
      </c>
      <c r="C8" s="43">
        <v>26</v>
      </c>
      <c r="D8" s="43">
        <v>17.8</v>
      </c>
      <c r="E8" s="43">
        <v>20.6</v>
      </c>
      <c r="F8" s="43">
        <v>27</v>
      </c>
      <c r="G8" s="43">
        <v>21.4</v>
      </c>
      <c r="H8" s="43">
        <v>21.6</v>
      </c>
      <c r="I8" s="43">
        <v>17.399999999999999</v>
      </c>
      <c r="J8" s="43">
        <v>13.4</v>
      </c>
      <c r="K8" s="43">
        <v>14.1</v>
      </c>
      <c r="L8" s="43">
        <v>9.8000000000000007</v>
      </c>
      <c r="M8" s="43">
        <v>13.2</v>
      </c>
      <c r="N8" s="43">
        <v>14.6</v>
      </c>
      <c r="O8" s="43">
        <v>18.600000000000001</v>
      </c>
      <c r="P8" s="43">
        <v>27.1</v>
      </c>
      <c r="Q8" s="43">
        <v>26.7</v>
      </c>
      <c r="R8" s="43">
        <v>27.4</v>
      </c>
      <c r="S8" s="50">
        <v>28.3</v>
      </c>
      <c r="T8" s="40">
        <v>28.1</v>
      </c>
      <c r="U8" s="50">
        <v>26.7</v>
      </c>
      <c r="V8" s="40">
        <v>25.7</v>
      </c>
      <c r="W8" s="50">
        <f>Nyckeltal!H18</f>
        <v>22.5</v>
      </c>
      <c r="X8" s="43">
        <f>'Nyckeltal-3M'!X8</f>
        <v>19.100000000000001</v>
      </c>
      <c r="Y8" s="43">
        <f>'Nyckeltal-3M'!Y8</f>
        <v>22.6</v>
      </c>
      <c r="Z8" s="43">
        <f>'Nyckeltal-3M'!Z8</f>
        <v>20.3</v>
      </c>
      <c r="AA8" s="43">
        <f>Nyckeltal!I18</f>
        <v>20.059999999999999</v>
      </c>
      <c r="AB8" s="43">
        <f>'Nyckeltal-3M'!AB8</f>
        <v>17</v>
      </c>
      <c r="AC8" s="43">
        <f>'Nyckeltal-3M'!AC8</f>
        <v>15.4</v>
      </c>
      <c r="AD8" s="43">
        <f>'Nyckeltal-3M'!AD8</f>
        <v>17.600000000000001</v>
      </c>
      <c r="AE8" s="43">
        <f>Nyckeltal!J18</f>
        <v>17.399999999999999</v>
      </c>
      <c r="AF8" s="42">
        <v>18.899999999999999</v>
      </c>
      <c r="AG8" s="42">
        <v>19.399999999999999</v>
      </c>
      <c r="AH8" s="43">
        <v>18.8</v>
      </c>
      <c r="AI8" s="44">
        <v>17.5</v>
      </c>
      <c r="AJ8" s="47">
        <v>16.100000000000001</v>
      </c>
      <c r="AK8" s="47">
        <v>17.3</v>
      </c>
      <c r="AL8" s="51">
        <v>40</v>
      </c>
      <c r="AM8" s="44">
        <v>41.5</v>
      </c>
      <c r="AN8" s="47">
        <v>41.4</v>
      </c>
      <c r="AO8" s="47">
        <v>42.1</v>
      </c>
      <c r="AP8" s="47">
        <v>19.2</v>
      </c>
      <c r="AQ8" s="47">
        <v>21.1</v>
      </c>
      <c r="AR8" s="47">
        <v>21.5</v>
      </c>
      <c r="AS8" s="47">
        <v>20.8</v>
      </c>
      <c r="AT8" s="47">
        <v>21.4</v>
      </c>
      <c r="AU8" s="47">
        <v>19.7</v>
      </c>
      <c r="AV8" s="47">
        <v>15.4</v>
      </c>
      <c r="AW8" s="47">
        <v>15.9</v>
      </c>
      <c r="AX8" s="47">
        <v>13.7</v>
      </c>
      <c r="AY8" s="16"/>
      <c r="AZ8" s="16"/>
      <c r="BA8" s="16"/>
      <c r="BB8" s="16"/>
    </row>
    <row r="9" spans="1:54">
      <c r="A9" s="39"/>
      <c r="B9" s="40" t="s">
        <v>65</v>
      </c>
      <c r="C9" s="43">
        <v>149.80201780971748</v>
      </c>
      <c r="D9" s="43">
        <v>109.96240281397179</v>
      </c>
      <c r="E9" s="43">
        <v>78.181225610619094</v>
      </c>
      <c r="F9" s="43">
        <v>41.273640710970298</v>
      </c>
      <c r="G9" s="43">
        <v>145.80000000000001</v>
      </c>
      <c r="H9" s="43">
        <v>96.8</v>
      </c>
      <c r="I9" s="43">
        <v>61.900000000000006</v>
      </c>
      <c r="J9" s="43">
        <v>27.3</v>
      </c>
      <c r="K9" s="43">
        <v>151.69999999999999</v>
      </c>
      <c r="L9" s="43">
        <v>102.6</v>
      </c>
      <c r="M9" s="43">
        <v>71.900000000000006</v>
      </c>
      <c r="N9" s="43">
        <v>32.9</v>
      </c>
      <c r="O9" s="43">
        <v>151.80000000000001</v>
      </c>
      <c r="P9" s="43">
        <v>118.6</v>
      </c>
      <c r="Q9" s="43">
        <v>84.5</v>
      </c>
      <c r="R9" s="43">
        <v>38.200000000000003</v>
      </c>
      <c r="S9" s="50">
        <v>170.2</v>
      </c>
      <c r="T9" s="40">
        <v>130.6</v>
      </c>
      <c r="U9" s="50">
        <v>84.2</v>
      </c>
      <c r="V9" s="40">
        <v>30.3</v>
      </c>
      <c r="W9" s="50">
        <f>Nyckeltal!H19</f>
        <v>122.104</v>
      </c>
      <c r="X9" s="50">
        <f>W9-'Nyckeltal-3M'!W9</f>
        <v>92.162999999999997</v>
      </c>
      <c r="Y9" s="50">
        <f>X9-'Nyckeltal-3M'!X9</f>
        <v>58.300999999999995</v>
      </c>
      <c r="Z9" s="10">
        <f>'Nyckeltal-3M'!Z9</f>
        <v>30.242999999999999</v>
      </c>
      <c r="AA9" s="43">
        <f>Nyckeltal!I19</f>
        <v>146.93899999999999</v>
      </c>
      <c r="AB9" s="50">
        <f>AA9-'Nyckeltal-3M'!AA9</f>
        <v>104.77</v>
      </c>
      <c r="AC9" s="50">
        <f>AB9-'Nyckeltal-3M'!AB9</f>
        <v>67.657999999999987</v>
      </c>
      <c r="AD9" s="10">
        <f>AC9-'Nyckeltal-3M'!AC9</f>
        <v>30.672999999999988</v>
      </c>
      <c r="AE9" s="43">
        <f>Nyckeltal!J19</f>
        <v>114.2</v>
      </c>
      <c r="AF9" s="50">
        <f>AE9-'Nyckeltal-3M'!AE9</f>
        <v>86.504000000000005</v>
      </c>
      <c r="AG9" s="50">
        <f>AF9-'Nyckeltal-3M'!AF9</f>
        <v>57.456000000000003</v>
      </c>
      <c r="AH9" s="10">
        <f>AG9-'Nyckeltal-3M'!AG9</f>
        <v>22.866000000000007</v>
      </c>
      <c r="AI9" s="44">
        <v>120.1</v>
      </c>
      <c r="AJ9" s="47">
        <v>88.1</v>
      </c>
      <c r="AK9" s="47">
        <v>61.6</v>
      </c>
      <c r="AL9" s="47">
        <v>25.1</v>
      </c>
      <c r="AM9" s="44">
        <v>123.6</v>
      </c>
      <c r="AN9" s="47">
        <v>82.6</v>
      </c>
      <c r="AO9" s="47">
        <v>48.4</v>
      </c>
      <c r="AP9" s="47">
        <v>21.6</v>
      </c>
      <c r="AQ9" s="47">
        <v>130.30000000000001</v>
      </c>
      <c r="AR9" s="47">
        <v>101.3</v>
      </c>
      <c r="AS9" s="47">
        <v>72.5</v>
      </c>
      <c r="AT9" s="47">
        <v>25.6</v>
      </c>
      <c r="AU9" s="47">
        <v>128.80000000000001</v>
      </c>
      <c r="AV9" s="47">
        <v>94.6</v>
      </c>
      <c r="AW9" s="50">
        <v>61.7</v>
      </c>
      <c r="AX9" s="47">
        <v>24.1</v>
      </c>
      <c r="AY9" s="16"/>
      <c r="AZ9" s="16"/>
      <c r="BA9" s="16"/>
      <c r="BB9" s="16"/>
    </row>
    <row r="10" spans="1:54">
      <c r="A10" s="39"/>
      <c r="B10" s="40" t="s">
        <v>66</v>
      </c>
      <c r="C10" s="43">
        <v>178.92356078663101</v>
      </c>
      <c r="D10" s="43">
        <v>182.90549903827201</v>
      </c>
      <c r="E10" s="43">
        <v>188.96859768207</v>
      </c>
      <c r="F10" s="43">
        <v>199.02019617318302</v>
      </c>
      <c r="G10" s="43">
        <v>185.4</v>
      </c>
      <c r="H10" s="43">
        <v>183.7</v>
      </c>
      <c r="I10" s="43">
        <v>184</v>
      </c>
      <c r="J10" s="43">
        <v>190.1</v>
      </c>
      <c r="K10" s="43">
        <v>192</v>
      </c>
      <c r="L10" s="43">
        <v>186.3</v>
      </c>
      <c r="M10" s="43">
        <v>197.6</v>
      </c>
      <c r="N10" s="43">
        <v>190.9</v>
      </c>
      <c r="O10" s="43">
        <v>188.4</v>
      </c>
      <c r="P10" s="43">
        <v>194.7</v>
      </c>
      <c r="Q10" s="43">
        <v>202.2</v>
      </c>
      <c r="R10" s="43">
        <v>200.8</v>
      </c>
      <c r="S10" s="50">
        <v>196.3</v>
      </c>
      <c r="T10" s="40">
        <v>191.6</v>
      </c>
      <c r="U10" s="50">
        <v>177.9</v>
      </c>
      <c r="V10" s="40">
        <v>154.6</v>
      </c>
      <c r="W10" s="50">
        <f>Nyckeltal!H20</f>
        <v>158.24799999999999</v>
      </c>
      <c r="X10" s="43">
        <f>'Nyckeltal-3M'!X10</f>
        <v>167.535</v>
      </c>
      <c r="Y10" s="43">
        <f>'Nyckeltal-3M'!Y10</f>
        <v>168.83699999999999</v>
      </c>
      <c r="Z10" s="43">
        <f>'Nyckeltal-3M'!Z10</f>
        <v>181.16399999999999</v>
      </c>
      <c r="AA10" s="43">
        <f>Nyckeltal!I20</f>
        <v>170.49799999999999</v>
      </c>
      <c r="AB10" s="43">
        <f>'Nyckeltal-3M'!AB10</f>
        <v>159.48699999999999</v>
      </c>
      <c r="AC10" s="43">
        <f>'Nyckeltal-3M'!AC10</f>
        <v>151.37100000000001</v>
      </c>
      <c r="AD10" s="43">
        <f>'Nyckeltal-3M'!AD10</f>
        <v>141.31800000000001</v>
      </c>
      <c r="AE10" s="43">
        <f>Nyckeltal!J20</f>
        <v>134.69999999999999</v>
      </c>
      <c r="AF10" s="46">
        <f>'Nyckeltal-3M'!AF10</f>
        <v>139.21199999999999</v>
      </c>
      <c r="AG10" s="46">
        <f>'Nyckeltal-3M'!AG10</f>
        <v>141.71800000000002</v>
      </c>
      <c r="AH10" s="43">
        <f>'Nyckeltal-3M'!AH10</f>
        <v>133.88300000000001</v>
      </c>
      <c r="AI10" s="44">
        <v>146.69999999999999</v>
      </c>
      <c r="AJ10" s="47">
        <v>148.69999999999999</v>
      </c>
      <c r="AK10" s="47">
        <v>161.1</v>
      </c>
      <c r="AL10" s="47">
        <v>152.9</v>
      </c>
      <c r="AM10" s="44">
        <v>155.69999999999999</v>
      </c>
      <c r="AN10" s="47">
        <v>147.5</v>
      </c>
      <c r="AO10" s="47">
        <v>139.4</v>
      </c>
      <c r="AP10" s="47">
        <v>139.4</v>
      </c>
      <c r="AQ10" s="47">
        <v>147.1</v>
      </c>
      <c r="AR10" s="47">
        <v>147.9</v>
      </c>
      <c r="AS10" s="47">
        <v>160.4</v>
      </c>
      <c r="AT10" s="47">
        <v>137.69999999999999</v>
      </c>
      <c r="AU10" s="47">
        <v>136.5</v>
      </c>
      <c r="AV10" s="47">
        <v>131.80000000000001</v>
      </c>
      <c r="AW10" s="51">
        <v>144</v>
      </c>
      <c r="AX10" s="47">
        <v>141.69999999999999</v>
      </c>
      <c r="AY10" s="16"/>
      <c r="AZ10" s="16"/>
      <c r="BA10" s="16"/>
      <c r="BB10" s="16"/>
    </row>
    <row r="11" spans="1:54">
      <c r="C11" s="80"/>
      <c r="D11" s="81"/>
      <c r="E11" s="80"/>
      <c r="F11" s="80"/>
      <c r="G11" s="52"/>
      <c r="H11" s="53"/>
      <c r="I11" s="52"/>
      <c r="J11" s="52"/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2">
    <tabColor rgb="FF00B050"/>
    <outlinePr summaryBelow="0" summaryRight="0"/>
  </sheetPr>
  <dimension ref="A1:BB11"/>
  <sheetViews>
    <sheetView showGridLines="0" topLeftCell="B1" zoomScale="70" zoomScaleNormal="70" zoomScaleSheetLayoutView="50" workbookViewId="0">
      <selection activeCell="J21" sqref="J21"/>
    </sheetView>
  </sheetViews>
  <sheetFormatPr defaultColWidth="8.88671875" defaultRowHeight="13.2"/>
  <cols>
    <col min="1" max="1" width="0" style="16" hidden="1" customWidth="1"/>
    <col min="2" max="2" width="27" style="24" bestFit="1" customWidth="1"/>
    <col min="3" max="3" width="11.109375" style="74" bestFit="1" customWidth="1"/>
    <col min="4" max="6" width="8.88671875" style="74"/>
    <col min="7" max="7" width="11.109375" style="17" bestFit="1" customWidth="1"/>
    <col min="8" max="10" width="8.88671875" style="17"/>
    <col min="11" max="30" width="7.5546875" style="24" bestFit="1" customWidth="1"/>
    <col min="31" max="31" width="11.109375" style="17" bestFit="1" customWidth="1"/>
    <col min="32" max="54" width="9.109375" style="17"/>
    <col min="55" max="16384" width="8.88671875" style="16"/>
  </cols>
  <sheetData>
    <row r="1" spans="1:54" ht="22.8">
      <c r="B1" s="59" t="s">
        <v>157</v>
      </c>
      <c r="C1" s="17"/>
      <c r="D1" s="17"/>
      <c r="E1" s="17"/>
      <c r="F1" s="1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Y1" s="16"/>
      <c r="AZ1" s="16"/>
      <c r="BA1" s="16"/>
      <c r="BB1" s="16"/>
    </row>
    <row r="2" spans="1:54" ht="23.25" customHeight="1">
      <c r="B2" s="18" t="s">
        <v>57</v>
      </c>
      <c r="C2" s="133" t="s">
        <v>162</v>
      </c>
      <c r="D2" s="134"/>
      <c r="E2" s="134"/>
      <c r="F2" s="134"/>
      <c r="G2" s="131" t="s">
        <v>149</v>
      </c>
      <c r="H2" s="132"/>
      <c r="I2" s="132"/>
      <c r="J2" s="132"/>
      <c r="K2" s="131" t="s">
        <v>135</v>
      </c>
      <c r="L2" s="132"/>
      <c r="M2" s="132"/>
      <c r="N2" s="132"/>
      <c r="O2" s="132" t="s">
        <v>134</v>
      </c>
      <c r="P2" s="132"/>
      <c r="Q2" s="132"/>
      <c r="R2" s="132"/>
      <c r="S2" s="131" t="s">
        <v>124</v>
      </c>
      <c r="T2" s="132"/>
      <c r="U2" s="132"/>
      <c r="V2" s="132"/>
      <c r="W2" s="131" t="s">
        <v>167</v>
      </c>
      <c r="X2" s="132"/>
      <c r="Y2" s="132"/>
      <c r="Z2" s="132"/>
      <c r="AA2" s="132" t="s">
        <v>32</v>
      </c>
      <c r="AB2" s="132"/>
      <c r="AC2" s="132"/>
      <c r="AD2" s="132"/>
      <c r="AE2" s="131" t="s">
        <v>23</v>
      </c>
      <c r="AF2" s="132"/>
      <c r="AG2" s="132"/>
      <c r="AH2" s="132"/>
      <c r="AI2" s="131" t="s">
        <v>22</v>
      </c>
      <c r="AJ2" s="132"/>
      <c r="AK2" s="132"/>
      <c r="AL2" s="132"/>
      <c r="AM2" s="132" t="s">
        <v>2</v>
      </c>
      <c r="AN2" s="132"/>
      <c r="AO2" s="132"/>
      <c r="AP2" s="132"/>
      <c r="AQ2" s="132" t="s">
        <v>3</v>
      </c>
      <c r="AR2" s="132"/>
      <c r="AS2" s="132"/>
      <c r="AT2" s="132"/>
      <c r="AU2" s="132" t="s">
        <v>4</v>
      </c>
      <c r="AV2" s="132"/>
      <c r="AW2" s="132"/>
      <c r="AX2" s="132"/>
      <c r="AY2" s="16"/>
      <c r="AZ2" s="16"/>
      <c r="BA2" s="16"/>
      <c r="BB2" s="16"/>
    </row>
    <row r="3" spans="1:54" ht="26.4">
      <c r="A3" s="8"/>
      <c r="B3" s="7" t="s">
        <v>39</v>
      </c>
      <c r="C3" s="28" t="s">
        <v>158</v>
      </c>
      <c r="D3" s="28" t="s">
        <v>159</v>
      </c>
      <c r="E3" s="28" t="s">
        <v>160</v>
      </c>
      <c r="F3" s="28" t="s">
        <v>161</v>
      </c>
      <c r="G3" s="28" t="s">
        <v>143</v>
      </c>
      <c r="H3" s="28" t="s">
        <v>144</v>
      </c>
      <c r="I3" s="28" t="s">
        <v>145</v>
      </c>
      <c r="J3" s="28" t="s">
        <v>146</v>
      </c>
      <c r="K3" s="28" t="s">
        <v>136</v>
      </c>
      <c r="L3" s="28" t="s">
        <v>137</v>
      </c>
      <c r="M3" s="28" t="s">
        <v>138</v>
      </c>
      <c r="N3" s="28" t="s">
        <v>139</v>
      </c>
      <c r="O3" s="28" t="s">
        <v>129</v>
      </c>
      <c r="P3" s="28" t="s">
        <v>130</v>
      </c>
      <c r="Q3" s="28" t="s">
        <v>131</v>
      </c>
      <c r="R3" s="28" t="s">
        <v>132</v>
      </c>
      <c r="S3" s="32" t="s">
        <v>125</v>
      </c>
      <c r="T3" s="32" t="s">
        <v>126</v>
      </c>
      <c r="U3" s="32" t="s">
        <v>127</v>
      </c>
      <c r="V3" s="32" t="s">
        <v>128</v>
      </c>
      <c r="W3" s="32" t="s">
        <v>120</v>
      </c>
      <c r="X3" s="32" t="s">
        <v>121</v>
      </c>
      <c r="Y3" s="32" t="s">
        <v>122</v>
      </c>
      <c r="Z3" s="32" t="s">
        <v>123</v>
      </c>
      <c r="AA3" s="32" t="s">
        <v>33</v>
      </c>
      <c r="AB3" s="32" t="s">
        <v>34</v>
      </c>
      <c r="AC3" s="32" t="s">
        <v>35</v>
      </c>
      <c r="AD3" s="32" t="s">
        <v>36</v>
      </c>
      <c r="AE3" s="28" t="s">
        <v>31</v>
      </c>
      <c r="AF3" s="28" t="s">
        <v>30</v>
      </c>
      <c r="AG3" s="28" t="s">
        <v>29</v>
      </c>
      <c r="AH3" s="28" t="s">
        <v>28</v>
      </c>
      <c r="AI3" s="28" t="s">
        <v>27</v>
      </c>
      <c r="AJ3" s="28" t="s">
        <v>26</v>
      </c>
      <c r="AK3" s="28" t="s">
        <v>25</v>
      </c>
      <c r="AL3" s="28" t="s">
        <v>24</v>
      </c>
      <c r="AM3" s="28" t="s">
        <v>14</v>
      </c>
      <c r="AN3" s="28" t="s">
        <v>15</v>
      </c>
      <c r="AO3" s="28" t="s">
        <v>16</v>
      </c>
      <c r="AP3" s="28" t="s">
        <v>17</v>
      </c>
      <c r="AQ3" s="28" t="s">
        <v>10</v>
      </c>
      <c r="AR3" s="28" t="s">
        <v>11</v>
      </c>
      <c r="AS3" s="28" t="s">
        <v>12</v>
      </c>
      <c r="AT3" s="28" t="s">
        <v>13</v>
      </c>
      <c r="AU3" s="28" t="s">
        <v>18</v>
      </c>
      <c r="AV3" s="28" t="s">
        <v>19</v>
      </c>
      <c r="AW3" s="28" t="s">
        <v>20</v>
      </c>
      <c r="AX3" s="28" t="s">
        <v>21</v>
      </c>
      <c r="AY3" s="16"/>
      <c r="AZ3" s="16"/>
      <c r="BA3" s="16"/>
      <c r="BB3" s="16"/>
    </row>
    <row r="4" spans="1:54">
      <c r="A4" s="2"/>
      <c r="B4" s="30" t="s">
        <v>40</v>
      </c>
      <c r="C4" s="105">
        <v>158605.77897050319</v>
      </c>
      <c r="D4" s="105">
        <v>166003.65399247489</v>
      </c>
      <c r="E4" s="105">
        <v>172567.57653321931</v>
      </c>
      <c r="F4" s="105">
        <v>182845.99953790597</v>
      </c>
      <c r="G4" s="105">
        <v>170494</v>
      </c>
      <c r="H4" s="105">
        <v>164424</v>
      </c>
      <c r="I4" s="105">
        <v>161173</v>
      </c>
      <c r="J4" s="105">
        <v>168646</v>
      </c>
      <c r="K4" s="105">
        <v>170494</v>
      </c>
      <c r="L4" s="105">
        <v>164424</v>
      </c>
      <c r="M4" s="105">
        <v>161173</v>
      </c>
      <c r="N4" s="105">
        <v>163591</v>
      </c>
      <c r="O4" s="105">
        <v>160823</v>
      </c>
      <c r="P4" s="105">
        <v>159441</v>
      </c>
      <c r="Q4" s="105">
        <v>157876</v>
      </c>
      <c r="R4" s="105">
        <v>150192</v>
      </c>
      <c r="S4" s="105">
        <v>151307</v>
      </c>
      <c r="T4" s="105">
        <f>'Nyckeltal-3M'!T4+'Nyckeltal-3M'!U4+'Nyckeltal-3M'!V4+'Nyckeltal-3M'!W4</f>
        <v>152317</v>
      </c>
      <c r="U4" s="105">
        <f>'Nyckeltal-3M'!U4+'Nyckeltal-3M'!V4+'Nyckeltal-3M'!W4+'Nyckeltal-3M'!X4</f>
        <v>153065</v>
      </c>
      <c r="V4" s="105">
        <f>'Nyckeltal-3M'!V4+'Nyckeltal-3M'!W4+'Nyckeltal-3M'!X4+'Nyckeltal-3M'!Y4</f>
        <v>156167</v>
      </c>
      <c r="W4" s="105">
        <f>'Nyckeltal-3M'!W4+'Nyckeltal-3M'!X4+'Nyckeltal-3M'!Y4+'Nyckeltal-3M'!Z4</f>
        <v>154935</v>
      </c>
      <c r="X4" s="105">
        <f>'Nyckeltal-3M'!X4+'Nyckeltal-3M'!Y4+'Nyckeltal-3M'!Z4+'Nyckeltal-3M'!AA4</f>
        <v>155160</v>
      </c>
      <c r="Y4" s="105">
        <f>'Nyckeltal-3M'!Y4+'Nyckeltal-3M'!Z4+'Nyckeltal-3M'!AA4+'Nyckeltal-3M'!AB4</f>
        <v>157002</v>
      </c>
      <c r="Z4" s="105">
        <f>'Nyckeltal-3M'!Z4+'Nyckeltal-3M'!AA4+'Nyckeltal-3M'!AB4+'Nyckeltal-3M'!AC4</f>
        <v>151223</v>
      </c>
      <c r="AA4" s="105">
        <f>'Nyckeltal-3M'!AA4+'Nyckeltal-3M'!AB4+'Nyckeltal-3M'!AC4+'Nyckeltal-3M'!AD4</f>
        <v>145029</v>
      </c>
      <c r="AB4" s="105">
        <f>'Nyckeltal-3M'!AB4+'Nyckeltal-3M'!AC4+'Nyckeltal-3M'!AD4+'Nyckeltal-3M'!AE4</f>
        <v>140374</v>
      </c>
      <c r="AC4" s="105">
        <f>'Nyckeltal-3M'!AC4+'Nyckeltal-3M'!AD4+'Nyckeltal-3M'!AE4+'Nyckeltal-3M'!AF4</f>
        <v>136119</v>
      </c>
      <c r="AD4" s="105">
        <f>'Nyckeltal-3M'!AD4+'Nyckeltal-3M'!AE4+'Nyckeltal-3M'!AF4+'Nyckeltal-3M'!AG4</f>
        <v>136136</v>
      </c>
      <c r="AE4" s="105">
        <f>'Nyckeltal-3M'!AE4+'Nyckeltal-3M'!AF4+'Nyckeltal-3M'!AG4+'Nyckeltal-3M'!AH4+1</f>
        <v>136447</v>
      </c>
      <c r="AF4" s="105">
        <f>'Nyckeltal-3M'!AF4+'Nyckeltal-3M'!AG4+'Nyckeltal-3M'!AH4+'Nyckeltal-3M'!AI4</f>
        <v>135639</v>
      </c>
      <c r="AG4" s="105">
        <f>'Nyckeltal-3M'!AG4+'Nyckeltal-3M'!AH4+'Nyckeltal-3M'!AI4+'Nyckeltal-3M'!AJ4</f>
        <v>134127</v>
      </c>
      <c r="AH4" s="105">
        <f>'Nyckeltal-3M'!AH4+'Nyckeltal-3M'!AI4+'Nyckeltal-3M'!AJ4+'Nyckeltal-3M'!AK4</f>
        <v>133760</v>
      </c>
      <c r="AI4" s="105">
        <v>131931</v>
      </c>
      <c r="AJ4" s="105">
        <v>130480</v>
      </c>
      <c r="AK4" s="105">
        <v>129187</v>
      </c>
      <c r="AL4" s="105">
        <v>124132</v>
      </c>
      <c r="AM4" s="83">
        <v>122534</v>
      </c>
      <c r="AN4" s="83">
        <v>118640</v>
      </c>
      <c r="AO4" s="83">
        <v>119242</v>
      </c>
      <c r="AP4" s="83">
        <v>120571</v>
      </c>
      <c r="AQ4" s="83">
        <v>121663</v>
      </c>
      <c r="AR4" s="83">
        <v>124234</v>
      </c>
      <c r="AS4" s="83">
        <v>127151</v>
      </c>
      <c r="AT4" s="83">
        <v>130805</v>
      </c>
      <c r="AU4" s="83">
        <v>135820</v>
      </c>
      <c r="AV4" s="83">
        <v>140357</v>
      </c>
      <c r="AW4" s="83">
        <v>140839</v>
      </c>
      <c r="AX4" s="83">
        <v>142989</v>
      </c>
      <c r="AY4" s="16"/>
      <c r="AZ4" s="16"/>
      <c r="BA4" s="16"/>
      <c r="BB4" s="16"/>
    </row>
    <row r="5" spans="1:54">
      <c r="A5" s="2"/>
      <c r="B5" s="30" t="s">
        <v>45</v>
      </c>
      <c r="C5" s="105">
        <v>11859.847811970023</v>
      </c>
      <c r="D5" s="105">
        <v>7725.1787994702536</v>
      </c>
      <c r="E5" s="105">
        <v>8348.5628935360619</v>
      </c>
      <c r="F5" s="105">
        <v>10240.550818205878</v>
      </c>
      <c r="G5" s="105">
        <v>4827</v>
      </c>
      <c r="H5" s="105">
        <v>3182</v>
      </c>
      <c r="I5" s="105">
        <v>4141</v>
      </c>
      <c r="J5" s="105">
        <v>4663</v>
      </c>
      <c r="K5" s="105">
        <v>4827</v>
      </c>
      <c r="L5" s="105">
        <v>3182</v>
      </c>
      <c r="M5" s="105">
        <v>4141</v>
      </c>
      <c r="N5" s="105">
        <v>4307</v>
      </c>
      <c r="O5" s="105">
        <v>5504</v>
      </c>
      <c r="P5" s="105">
        <v>8066</v>
      </c>
      <c r="Q5" s="105">
        <v>7866</v>
      </c>
      <c r="R5" s="105">
        <v>8079</v>
      </c>
      <c r="S5" s="105">
        <v>8199</v>
      </c>
      <c r="T5" s="105">
        <f>'Nyckeltal-3M'!T5+'Nyckeltal-3M'!U5+'Nyckeltal-3M'!V5+'Nyckeltal-3M'!W5</f>
        <v>7959</v>
      </c>
      <c r="U5" s="105">
        <f>'Nyckeltal-3M'!U5+'Nyckeltal-3M'!V5+'Nyckeltal-3M'!W5+'Nyckeltal-3M'!X5</f>
        <v>7594</v>
      </c>
      <c r="V5" s="105">
        <f>'Nyckeltal-3M'!V5+'Nyckeltal-3M'!W5+'Nyckeltal-3M'!X5+'Nyckeltal-3M'!Y5</f>
        <v>7598</v>
      </c>
      <c r="W5" s="105">
        <f>'Nyckeltal-3M'!W5+'Nyckeltal-3M'!X5+'Nyckeltal-3M'!Y5+'Nyckeltal-3M'!Z5+1</f>
        <v>6462</v>
      </c>
      <c r="X5" s="105">
        <f>'Nyckeltal-3M'!X5+'Nyckeltal-3M'!Y5+'Nyckeltal-3M'!Z5+'Nyckeltal-3M'!AA5</f>
        <v>5713</v>
      </c>
      <c r="Y5" s="105">
        <f>'Nyckeltal-3M'!Y5+'Nyckeltal-3M'!Z5+'Nyckeltal-3M'!AA5+'Nyckeltal-3M'!AB5</f>
        <v>6685</v>
      </c>
      <c r="Z5" s="105">
        <f>'Nyckeltal-3M'!Z5+'Nyckeltal-3M'!AA5+'Nyckeltal-3M'!AB5+'Nyckeltal-3M'!AC5</f>
        <v>5942</v>
      </c>
      <c r="AA5" s="105">
        <f>'Nyckeltal-3M'!AA5+'Nyckeltal-3M'!AB5+'Nyckeltal-3M'!AC5+'Nyckeltal-3M'!AD5+1</f>
        <v>5767</v>
      </c>
      <c r="AB5" s="105">
        <f>'Nyckeltal-3M'!AB5+'Nyckeltal-3M'!AC5+'Nyckeltal-3M'!AD5+'Nyckeltal-3M'!AE5+1</f>
        <v>5106</v>
      </c>
      <c r="AC5" s="105">
        <f>'Nyckeltal-3M'!AC5+'Nyckeltal-3M'!AD5+'Nyckeltal-3M'!AE5+'Nyckeltal-3M'!AF5+1</f>
        <v>4709</v>
      </c>
      <c r="AD5" s="105">
        <f>'Nyckeltal-3M'!AD5+'Nyckeltal-3M'!AE5+'Nyckeltal-3M'!AF5+'Nyckeltal-3M'!AG5+1</f>
        <v>5282</v>
      </c>
      <c r="AE5" s="105">
        <f>'Nyckeltal-3M'!AE5+'Nyckeltal-3M'!AF5+'Nyckeltal-3M'!AG5+'Nyckeltal-3M'!AH5+1</f>
        <v>5145</v>
      </c>
      <c r="AF5" s="105">
        <f>'Nyckeltal-3M'!AF5+'Nyckeltal-3M'!AG5+'Nyckeltal-3M'!AH5+'Nyckeltal-3M'!AI5</f>
        <v>5233</v>
      </c>
      <c r="AG5" s="105">
        <f>'Nyckeltal-3M'!AG5+'Nyckeltal-3M'!AH5+'Nyckeltal-3M'!AI5+'Nyckeltal-3M'!AJ5</f>
        <v>5175</v>
      </c>
      <c r="AH5" s="105">
        <f>'Nyckeltal-3M'!AH5+'Nyckeltal-3M'!AI5+'Nyckeltal-3M'!AJ5+'Nyckeltal-3M'!AK5</f>
        <v>4976</v>
      </c>
      <c r="AI5" s="105">
        <v>4605</v>
      </c>
      <c r="AJ5" s="105">
        <v>4198</v>
      </c>
      <c r="AK5" s="105">
        <v>4432</v>
      </c>
      <c r="AL5" s="105">
        <v>8784</v>
      </c>
      <c r="AM5" s="83">
        <v>9087</v>
      </c>
      <c r="AN5" s="83">
        <v>9023</v>
      </c>
      <c r="AO5" s="83">
        <v>9067</v>
      </c>
      <c r="AP5" s="83">
        <v>4871</v>
      </c>
      <c r="AQ5" s="83">
        <v>5339</v>
      </c>
      <c r="AR5" s="83">
        <v>5619</v>
      </c>
      <c r="AS5" s="83">
        <v>5490</v>
      </c>
      <c r="AT5" s="83">
        <v>5417</v>
      </c>
      <c r="AU5" s="83">
        <v>5173</v>
      </c>
      <c r="AV5" s="83">
        <v>3846</v>
      </c>
      <c r="AW5" s="83">
        <v>3868</v>
      </c>
      <c r="AX5" s="83">
        <v>3681</v>
      </c>
      <c r="AY5" s="16"/>
      <c r="AZ5" s="16"/>
      <c r="BA5" s="16"/>
      <c r="BB5" s="16"/>
    </row>
    <row r="6" spans="1:54">
      <c r="A6" s="33"/>
      <c r="B6" s="1" t="s">
        <v>49</v>
      </c>
      <c r="C6" s="105">
        <v>9274.4878378973517</v>
      </c>
      <c r="D6" s="105">
        <v>6115.6447649655129</v>
      </c>
      <c r="E6" s="105">
        <v>6747.1928532516531</v>
      </c>
      <c r="F6" s="105">
        <v>8400.445497485849</v>
      </c>
      <c r="G6" s="105">
        <v>3929</v>
      </c>
      <c r="H6" s="105">
        <v>2679</v>
      </c>
      <c r="I6" s="105">
        <v>3515</v>
      </c>
      <c r="J6" s="105">
        <v>3774</v>
      </c>
      <c r="K6" s="105">
        <v>3929</v>
      </c>
      <c r="L6" s="105">
        <v>2679</v>
      </c>
      <c r="M6" s="105">
        <v>3515</v>
      </c>
      <c r="N6" s="105">
        <v>3848</v>
      </c>
      <c r="O6" s="105">
        <v>4934</v>
      </c>
      <c r="P6" s="105">
        <v>7049</v>
      </c>
      <c r="Q6" s="105">
        <v>6706</v>
      </c>
      <c r="R6" s="105">
        <v>6603</v>
      </c>
      <c r="S6" s="105">
        <v>6526</v>
      </c>
      <c r="T6" s="105">
        <f>'Nyckeltal-3M'!T6+'Nyckeltal-3M'!U6+'Nyckeltal-3M'!V6+'Nyckeltal-3M'!W6</f>
        <v>6357</v>
      </c>
      <c r="U6" s="105">
        <f>'Nyckeltal-3M'!U6+'Nyckeltal-3M'!V6+'Nyckeltal-3M'!W6+'Nyckeltal-3M'!X6</f>
        <v>6029</v>
      </c>
      <c r="V6" s="105">
        <f>'Nyckeltal-3M'!V6+'Nyckeltal-3M'!W6+'Nyckeltal-3M'!X6+'Nyckeltal-3M'!Y6</f>
        <v>5928</v>
      </c>
      <c r="W6" s="105">
        <f>'Nyckeltal-3M'!W6+'Nyckeltal-3M'!X6+'Nyckeltal-3M'!Y6+'Nyckeltal-3M'!Z6+1</f>
        <v>4929</v>
      </c>
      <c r="X6" s="105">
        <f>'Nyckeltal-3M'!X6+'Nyckeltal-3M'!Y6+'Nyckeltal-3M'!Z6+'Nyckeltal-3M'!AA6</f>
        <v>4090</v>
      </c>
      <c r="Y6" s="105">
        <f>'Nyckeltal-3M'!Y6+'Nyckeltal-3M'!Z6+'Nyckeltal-3M'!AA6+'Nyckeltal-3M'!AB6</f>
        <v>4754</v>
      </c>
      <c r="Z6" s="105">
        <f>'Nyckeltal-3M'!Z6+'Nyckeltal-3M'!AA6+'Nyckeltal-3M'!AB6+'Nyckeltal-3M'!AC6</f>
        <v>4182</v>
      </c>
      <c r="AA6" s="105">
        <f>'Nyckeltal-3M'!AA6+'Nyckeltal-3M'!AB6+'Nyckeltal-3M'!AC6+'Nyckeltal-3M'!AD6+1</f>
        <v>4109</v>
      </c>
      <c r="AB6" s="105">
        <f>'Nyckeltal-3M'!AB6+'Nyckeltal-3M'!AC6+'Nyckeltal-3M'!AD6+'Nyckeltal-3M'!AE6+1</f>
        <v>3492</v>
      </c>
      <c r="AC6" s="105">
        <f>'Nyckeltal-3M'!AC6+'Nyckeltal-3M'!AD6+'Nyckeltal-3M'!AE6+'Nyckeltal-3M'!AF6+1</f>
        <v>3163</v>
      </c>
      <c r="AD6" s="105">
        <f>'Nyckeltal-3M'!AD6+'Nyckeltal-3M'!AE6+'Nyckeltal-3M'!AF6+'Nyckeltal-3M'!AG6+1</f>
        <v>3581</v>
      </c>
      <c r="AE6" s="105">
        <f>'Nyckeltal-3M'!AE6+'Nyckeltal-3M'!AF6+'Nyckeltal-3M'!AG6+'Nyckeltal-3M'!AH6+1</f>
        <v>3474</v>
      </c>
      <c r="AF6" s="105">
        <f>'Nyckeltal-3M'!AF6+'Nyckeltal-3M'!AG6+'Nyckeltal-3M'!AH6+'Nyckeltal-3M'!AI6</f>
        <v>3689</v>
      </c>
      <c r="AG6" s="105">
        <f>'Nyckeltal-3M'!AG6+'Nyckeltal-3M'!AH6+'Nyckeltal-3M'!AI6+'Nyckeltal-3M'!AJ6</f>
        <v>3699</v>
      </c>
      <c r="AH6" s="105">
        <f>'Nyckeltal-3M'!AH6+'Nyckeltal-3M'!AI6+'Nyckeltal-3M'!AJ6+'Nyckeltal-3M'!AK6</f>
        <v>3530</v>
      </c>
      <c r="AI6" s="105">
        <v>3305</v>
      </c>
      <c r="AJ6" s="105">
        <v>3056</v>
      </c>
      <c r="AK6" s="105">
        <v>3363</v>
      </c>
      <c r="AL6" s="105">
        <v>7907</v>
      </c>
      <c r="AM6" s="83">
        <v>8129</v>
      </c>
      <c r="AN6" s="83">
        <v>8063</v>
      </c>
      <c r="AO6" s="83">
        <v>7986</v>
      </c>
      <c r="AP6" s="83">
        <v>3601</v>
      </c>
      <c r="AQ6" s="83">
        <v>3940</v>
      </c>
      <c r="AR6" s="83">
        <v>4009</v>
      </c>
      <c r="AS6" s="83">
        <v>3901</v>
      </c>
      <c r="AT6" s="83">
        <v>3836</v>
      </c>
      <c r="AU6" s="83">
        <v>3595</v>
      </c>
      <c r="AV6" s="83">
        <v>2671</v>
      </c>
      <c r="AW6" s="83">
        <v>2751</v>
      </c>
      <c r="AX6" s="83">
        <v>2712</v>
      </c>
      <c r="AY6" s="16"/>
      <c r="AZ6" s="16"/>
      <c r="BA6" s="16"/>
      <c r="BB6" s="16"/>
    </row>
    <row r="7" spans="1:54">
      <c r="A7" s="34"/>
      <c r="B7" s="35" t="s">
        <v>63</v>
      </c>
      <c r="C7" s="36">
        <v>22.46</v>
      </c>
      <c r="D7" s="36">
        <v>14.8</v>
      </c>
      <c r="E7" s="36">
        <v>16.34</v>
      </c>
      <c r="F7" s="36">
        <v>20.37</v>
      </c>
      <c r="G7" s="36">
        <v>9.5500000000000007</v>
      </c>
      <c r="H7" s="36">
        <v>5.07</v>
      </c>
      <c r="I7" s="36">
        <v>3.89</v>
      </c>
      <c r="J7" s="36">
        <v>9.17</v>
      </c>
      <c r="K7" s="37">
        <v>9.5500000000000007</v>
      </c>
      <c r="L7" s="37">
        <v>6.4999999999999982</v>
      </c>
      <c r="M7" s="37">
        <v>8.5500000000000007</v>
      </c>
      <c r="N7" s="37">
        <v>9.36</v>
      </c>
      <c r="O7" s="37">
        <v>12.01</v>
      </c>
      <c r="P7" s="37">
        <v>17.169999999999998</v>
      </c>
      <c r="Q7" s="37">
        <v>16.350000000000001</v>
      </c>
      <c r="R7" s="37">
        <v>16.099999999999998</v>
      </c>
      <c r="S7" s="36">
        <v>15.89</v>
      </c>
      <c r="T7" s="36">
        <f>'Nyckeltal-3M'!T7+'Nyckeltal-3M'!U7+'Nyckeltal-3M'!V7+'Nyckeltal-3M'!W7</f>
        <v>15.450000000000001</v>
      </c>
      <c r="U7" s="36">
        <f>'Nyckeltal-3M'!U7+'Nyckeltal-3M'!V7+'Nyckeltal-3M'!W7+'Nyckeltal-3M'!X7</f>
        <v>14.63</v>
      </c>
      <c r="V7" s="36">
        <f>'Nyckeltal-3M'!V7+'Nyckeltal-3M'!W7+'Nyckeltal-3M'!X7+'Nyckeltal-3M'!Y7</f>
        <v>14.39</v>
      </c>
      <c r="W7" s="36">
        <f>'Nyckeltal-3M'!W7+'Nyckeltal-3M'!X7+'Nyckeltal-3M'!Y7+'Nyckeltal-3M'!Z7</f>
        <v>11.959999999999999</v>
      </c>
      <c r="X7" s="36">
        <f>'Nyckeltal-3M'!X7+'Nyckeltal-3M'!Y7+'Nyckeltal-3M'!Z7+'Nyckeltal-3M'!AA7</f>
        <v>9.9351236143215154</v>
      </c>
      <c r="Y7" s="36">
        <f>'Nyckeltal-3M'!Y7+'Nyckeltal-3M'!Z7+'Nyckeltal-3M'!AA7+'Nyckeltal-3M'!AB7</f>
        <v>11.555123614321516</v>
      </c>
      <c r="Z7" s="36">
        <f>'Nyckeltal-3M'!Z7+'Nyckeltal-3M'!AA7+'Nyckeltal-3M'!AB7+'Nyckeltal-3M'!AC7</f>
        <v>10.160956054338053</v>
      </c>
      <c r="AA7" s="36">
        <f>'Nyckeltal-3M'!AA7+'Nyckeltal-3M'!AB7+'Nyckeltal-3M'!AC7+'Nyckeltal-3M'!AD7</f>
        <v>9.9797518613474043</v>
      </c>
      <c r="AB7" s="36">
        <f>'Nyckeltal-3M'!AB7+'Nyckeltal-3M'!AC7+'Nyckeltal-3M'!AD7+'Nyckeltal-3M'!AE7</f>
        <v>8.474624337239014</v>
      </c>
      <c r="AC7" s="36">
        <f>'Nyckeltal-3M'!AC7+'Nyckeltal-3M'!AD7+'Nyckeltal-3M'!AE7+'Nyckeltal-3M'!AF7</f>
        <v>7.6745526703001401</v>
      </c>
      <c r="AD7" s="36">
        <f>'Nyckeltal-3M'!AD7+'Nyckeltal-3M'!AE7+'Nyckeltal-3M'!AF7+'Nyckeltal-3M'!AG7</f>
        <v>8.6890075311660304</v>
      </c>
      <c r="AE7" s="36">
        <v>8.43</v>
      </c>
      <c r="AF7" s="36">
        <f>'Nyckeltal-3M'!AF7+'Nyckeltal-3M'!AG7+'Nyckeltal-3M'!AH7+'Nyckeltal-3M'!AI7</f>
        <v>8.9402156339435557</v>
      </c>
      <c r="AG7" s="36">
        <f>'Nyckeltal-3M'!AG7+'Nyckeltal-3M'!AH7+'Nyckeltal-3M'!AI7+'Nyckeltal-3M'!AJ7</f>
        <v>8.9602873008824293</v>
      </c>
      <c r="AH7" s="36">
        <f>'Nyckeltal-3M'!AH7+'Nyckeltal-3M'!AI7+'Nyckeltal-3M'!AJ7+'Nyckeltal-3M'!AK7</f>
        <v>8.5500000000000007</v>
      </c>
      <c r="AI7" s="36">
        <v>8</v>
      </c>
      <c r="AJ7" s="36">
        <v>7.39</v>
      </c>
      <c r="AK7" s="36">
        <v>8.1399999999999988</v>
      </c>
      <c r="AL7" s="36">
        <v>19.18</v>
      </c>
      <c r="AM7" s="38">
        <v>19.719999999999995</v>
      </c>
      <c r="AN7" s="38">
        <v>19.57</v>
      </c>
      <c r="AO7" s="38">
        <v>19.380000000000003</v>
      </c>
      <c r="AP7" s="38">
        <v>8.7199999999999989</v>
      </c>
      <c r="AQ7" s="38">
        <v>9.5399999999999991</v>
      </c>
      <c r="AR7" s="38">
        <v>9.7200000000000006</v>
      </c>
      <c r="AS7" s="38">
        <v>9.43</v>
      </c>
      <c r="AT7" s="38">
        <v>9.24</v>
      </c>
      <c r="AU7" s="38">
        <v>8.6500000000000021</v>
      </c>
      <c r="AV7" s="38">
        <v>6.35</v>
      </c>
      <c r="AW7" s="38">
        <v>6.52</v>
      </c>
      <c r="AX7" s="38">
        <v>6.3900000000000006</v>
      </c>
      <c r="AY7" s="16"/>
      <c r="AZ7" s="16"/>
      <c r="BA7" s="16"/>
      <c r="BB7" s="16"/>
    </row>
    <row r="8" spans="1:54">
      <c r="A8" s="39"/>
      <c r="B8" s="40" t="s">
        <v>64</v>
      </c>
      <c r="C8" s="41">
        <v>26</v>
      </c>
      <c r="D8" s="42">
        <v>17.8</v>
      </c>
      <c r="E8" s="42">
        <v>20.6</v>
      </c>
      <c r="F8" s="42">
        <v>27</v>
      </c>
      <c r="G8" s="41">
        <v>21.4</v>
      </c>
      <c r="H8" s="42">
        <v>21.6</v>
      </c>
      <c r="I8" s="42">
        <v>17.399999999999999</v>
      </c>
      <c r="J8" s="42">
        <v>13.4</v>
      </c>
      <c r="K8" s="43">
        <v>14.1</v>
      </c>
      <c r="L8" s="43">
        <v>9.8000000000000007</v>
      </c>
      <c r="M8" s="43">
        <v>13.2</v>
      </c>
      <c r="N8" s="43">
        <v>14.6</v>
      </c>
      <c r="O8" s="43">
        <v>18.600000000000001</v>
      </c>
      <c r="P8" s="43">
        <v>27.1</v>
      </c>
      <c r="Q8" s="43">
        <v>26.7</v>
      </c>
      <c r="R8" s="43">
        <v>27.4</v>
      </c>
      <c r="S8" s="41">
        <v>28.3</v>
      </c>
      <c r="T8" s="41">
        <f>'Nyckeltal-3M'!T8</f>
        <v>28.1</v>
      </c>
      <c r="U8" s="41">
        <f>'Nyckeltal-3M'!U8</f>
        <v>26.7</v>
      </c>
      <c r="V8" s="41">
        <f>'Nyckeltal-3M'!V8</f>
        <v>25.7</v>
      </c>
      <c r="W8" s="41">
        <f>'Nyckeltal-3M'!W8</f>
        <v>22.5</v>
      </c>
      <c r="X8" s="41">
        <f>'Nyckeltal-3M'!X8</f>
        <v>19.100000000000001</v>
      </c>
      <c r="Y8" s="41">
        <f>'Nyckeltal-3M'!Y8</f>
        <v>22.6</v>
      </c>
      <c r="Z8" s="41">
        <f>'Nyckeltal-3M'!Z8</f>
        <v>20.3</v>
      </c>
      <c r="AA8" s="41">
        <f>'Nyckeltal-3M'!AA8</f>
        <v>20.100000000000001</v>
      </c>
      <c r="AB8" s="41">
        <f>'Nyckeltal-3M'!AB8</f>
        <v>17</v>
      </c>
      <c r="AC8" s="41">
        <f>'Nyckeltal-3M'!AC8</f>
        <v>15.4</v>
      </c>
      <c r="AD8" s="41">
        <f>'Nyckeltal-3M'!AD8</f>
        <v>17.600000000000001</v>
      </c>
      <c r="AE8" s="41">
        <v>17.399999999999999</v>
      </c>
      <c r="AF8" s="42">
        <v>18.899999999999999</v>
      </c>
      <c r="AG8" s="42">
        <v>19.399999999999999</v>
      </c>
      <c r="AH8" s="42">
        <v>18.8</v>
      </c>
      <c r="AI8" s="41">
        <v>17.5</v>
      </c>
      <c r="AJ8" s="41">
        <v>16.100000000000001</v>
      </c>
      <c r="AK8" s="41">
        <v>17.3</v>
      </c>
      <c r="AL8" s="41">
        <v>40</v>
      </c>
      <c r="AM8" s="44">
        <v>41.5</v>
      </c>
      <c r="AN8" s="44">
        <v>41.4</v>
      </c>
      <c r="AO8" s="44">
        <v>42.1</v>
      </c>
      <c r="AP8" s="44">
        <v>19.2</v>
      </c>
      <c r="AQ8" s="44">
        <v>21.1</v>
      </c>
      <c r="AR8" s="39">
        <v>21.5</v>
      </c>
      <c r="AS8" s="39">
        <v>20.8</v>
      </c>
      <c r="AT8" s="39">
        <v>21.4</v>
      </c>
      <c r="AU8" s="44">
        <v>19.7</v>
      </c>
      <c r="AV8" s="39">
        <v>15.4</v>
      </c>
      <c r="AW8" s="39">
        <v>15.9</v>
      </c>
      <c r="AX8" s="39">
        <v>13.7</v>
      </c>
      <c r="AY8" s="16"/>
      <c r="AZ8" s="16"/>
      <c r="BA8" s="16"/>
      <c r="BB8" s="16"/>
    </row>
    <row r="9" spans="1:54">
      <c r="A9" s="39"/>
      <c r="B9" s="40" t="s">
        <v>65</v>
      </c>
      <c r="C9" s="41">
        <v>149.80201780971748</v>
      </c>
      <c r="D9" s="41">
        <v>158.96240281397178</v>
      </c>
      <c r="E9" s="41">
        <v>162.0812256106191</v>
      </c>
      <c r="F9" s="41">
        <v>159.77364071097028</v>
      </c>
      <c r="G9" s="41">
        <v>151.69999999999999</v>
      </c>
      <c r="H9" s="41">
        <v>102.6</v>
      </c>
      <c r="I9" s="41">
        <v>71.900000000000006</v>
      </c>
      <c r="J9" s="41">
        <v>146.1</v>
      </c>
      <c r="K9" s="43">
        <v>151.69999999999999</v>
      </c>
      <c r="L9" s="43">
        <v>135.80000000000001</v>
      </c>
      <c r="M9" s="43">
        <v>139.20000000000002</v>
      </c>
      <c r="N9" s="43">
        <v>146.5</v>
      </c>
      <c r="O9" s="43">
        <v>151.80000000000001</v>
      </c>
      <c r="P9" s="43">
        <v>158.19999999999996</v>
      </c>
      <c r="Q9" s="43">
        <v>170.5</v>
      </c>
      <c r="R9" s="43">
        <v>178.09999999999997</v>
      </c>
      <c r="S9" s="41">
        <v>170.2</v>
      </c>
      <c r="T9" s="41">
        <f>'Nyckeltal-3M'!T9+'Nyckeltal-3M'!U9+'Nyckeltal-3M'!V9+'Nyckeltal-3M'!W9</f>
        <v>160.541</v>
      </c>
      <c r="U9" s="41">
        <f>'Nyckeltal-3M'!U9+'Nyckeltal-3M'!V9+'Nyckeltal-3M'!W9+'Nyckeltal-3M'!X9</f>
        <v>148.00300000000001</v>
      </c>
      <c r="V9" s="41">
        <f>'Nyckeltal-3M'!V9+'Nyckeltal-3M'!W9+'Nyckeltal-3M'!X9+'Nyckeltal-3M'!Y9</f>
        <v>122.161</v>
      </c>
      <c r="W9" s="41">
        <f>'Nyckeltal-3M'!W9+'Nyckeltal-3M'!X9+'Nyckeltal-3M'!Y9+'Nyckeltal-3M'!Z9</f>
        <v>122.10399999999998</v>
      </c>
      <c r="X9" s="41">
        <f>'Nyckeltal-3M'!X9+'Nyckeltal-3M'!Y9+'Nyckeltal-3M'!Z9+'Nyckeltal-3M'!AA9</f>
        <v>134.33199999999999</v>
      </c>
      <c r="Y9" s="41">
        <f>'Nyckeltal-3M'!Y9+'Nyckeltal-3M'!Z9+'Nyckeltal-3M'!AA9+'Nyckeltal-3M'!AB9</f>
        <v>137.58199999999999</v>
      </c>
      <c r="Z9" s="41">
        <f>'Nyckeltal-3M'!Z9+'Nyckeltal-3M'!AA9+'Nyckeltal-3M'!AB9+'Nyckeltal-3M'!AC9</f>
        <v>146.50900000000001</v>
      </c>
      <c r="AA9" s="41">
        <f>'Nyckeltal-3M'!AA9+'Nyckeltal-3M'!AB9+'Nyckeltal-3M'!AC9+'Nyckeltal-3M'!AD9</f>
        <v>147.42400000000001</v>
      </c>
      <c r="AB9" s="41">
        <f>'Nyckeltal-3M'!AB9+'Nyckeltal-3M'!AC9+'Nyckeltal-3M'!AD9+'Nyckeltal-3M'!AE9</f>
        <v>132.95100000000002</v>
      </c>
      <c r="AC9" s="41">
        <f>'Nyckeltal-3M'!AC9+'Nyckeltal-3M'!AD9+'Nyckeltal-3M'!AE9+'Nyckeltal-3M'!AF9</f>
        <v>124.887</v>
      </c>
      <c r="AD9" s="41">
        <f>'Nyckeltal-3M'!AD9+'Nyckeltal-3M'!AE9+'Nyckeltal-3M'!AF9+'Nyckeltal-3M'!AG9</f>
        <v>122.49199999999999</v>
      </c>
      <c r="AE9" s="27">
        <f>'Nyckeltal-3M'!AE9+'Nyckeltal-3M'!AF9+'Nyckeltal-3M'!AG9+'Nyckeltal-3M'!AH9+1</f>
        <v>115.2</v>
      </c>
      <c r="AF9" s="41">
        <f>'Nyckeltal-3M'!AF9+'Nyckeltal-3M'!AG9+'Nyckeltal-3M'!AH9+'Nyckeltal-3M'!AI9</f>
        <v>118.50399999999999</v>
      </c>
      <c r="AG9" s="41">
        <f>'Nyckeltal-3M'!AG9+'Nyckeltal-3M'!AH9+'Nyckeltal-3M'!AI9+'Nyckeltal-3M'!AJ9</f>
        <v>115.95599999999999</v>
      </c>
      <c r="AH9" s="41">
        <f>'Nyckeltal-3M'!AH9+'Nyckeltal-3M'!AI9+'Nyckeltal-3M'!AJ9+'Nyckeltal-3M'!AK9</f>
        <v>117.866</v>
      </c>
      <c r="AI9" s="41">
        <v>120.1</v>
      </c>
      <c r="AJ9" s="41">
        <v>129.1</v>
      </c>
      <c r="AK9" s="41">
        <v>136.79999999999998</v>
      </c>
      <c r="AL9" s="41">
        <v>127.1</v>
      </c>
      <c r="AM9" s="45">
        <v>123.6</v>
      </c>
      <c r="AN9" s="45">
        <v>111.60000000000001</v>
      </c>
      <c r="AO9" s="45">
        <v>106.2</v>
      </c>
      <c r="AP9" s="45">
        <v>126.30000000000001</v>
      </c>
      <c r="AQ9" s="45">
        <v>130.30000000000001</v>
      </c>
      <c r="AR9" s="45">
        <v>135.5</v>
      </c>
      <c r="AS9" s="45">
        <v>139.60000000000002</v>
      </c>
      <c r="AT9" s="45">
        <v>130.30000000000001</v>
      </c>
      <c r="AU9" s="45">
        <v>128.80000000000001</v>
      </c>
      <c r="AV9" s="45">
        <v>122.19999999999999</v>
      </c>
      <c r="AW9" s="45">
        <v>119.7</v>
      </c>
      <c r="AX9" s="45">
        <v>116.3</v>
      </c>
      <c r="AY9" s="16"/>
      <c r="AZ9" s="16"/>
      <c r="BA9" s="16"/>
      <c r="BB9" s="16"/>
    </row>
    <row r="10" spans="1:54">
      <c r="A10" s="39"/>
      <c r="B10" s="40" t="s">
        <v>66</v>
      </c>
      <c r="C10" s="41">
        <v>178.92356078663101</v>
      </c>
      <c r="D10" s="41">
        <v>182.90549903827201</v>
      </c>
      <c r="E10" s="41">
        <v>188.96859768207</v>
      </c>
      <c r="F10" s="41">
        <v>199.02019617318302</v>
      </c>
      <c r="G10" s="41">
        <v>185.4</v>
      </c>
      <c r="H10" s="41">
        <v>183.7</v>
      </c>
      <c r="I10" s="41">
        <v>184</v>
      </c>
      <c r="J10" s="41">
        <v>190.1</v>
      </c>
      <c r="K10" s="43">
        <v>192</v>
      </c>
      <c r="L10" s="43">
        <v>186.3</v>
      </c>
      <c r="M10" s="43">
        <v>197.6</v>
      </c>
      <c r="N10" s="43">
        <v>190.9</v>
      </c>
      <c r="O10" s="43">
        <v>188.4</v>
      </c>
      <c r="P10" s="43">
        <v>194.7</v>
      </c>
      <c r="Q10" s="43">
        <v>202.2</v>
      </c>
      <c r="R10" s="43">
        <v>200.8</v>
      </c>
      <c r="S10" s="41">
        <v>196.3</v>
      </c>
      <c r="T10" s="41">
        <f>'Nyckeltal-3M'!T10</f>
        <v>191.6</v>
      </c>
      <c r="U10" s="41">
        <f>'Nyckeltal-3M'!U10</f>
        <v>177.9</v>
      </c>
      <c r="V10" s="41">
        <f>'Nyckeltal-3M'!V10</f>
        <v>154.6</v>
      </c>
      <c r="W10" s="41">
        <f>'Nyckeltal-3M'!W10</f>
        <v>158.24799999999999</v>
      </c>
      <c r="X10" s="41">
        <f>'Nyckeltal-3M'!X10</f>
        <v>167.535</v>
      </c>
      <c r="Y10" s="41">
        <f>'Nyckeltal-3M'!Y10</f>
        <v>168.83699999999999</v>
      </c>
      <c r="Z10" s="41">
        <f>'Nyckeltal-3M'!Z10</f>
        <v>181.16399999999999</v>
      </c>
      <c r="AA10" s="41">
        <f>'Nyckeltal-3M'!AA10</f>
        <v>170.49799999999999</v>
      </c>
      <c r="AB10" s="41">
        <f>'Nyckeltal-3M'!AB10</f>
        <v>159.48699999999999</v>
      </c>
      <c r="AC10" s="41">
        <f>'Nyckeltal-3M'!AC10</f>
        <v>151.37100000000001</v>
      </c>
      <c r="AD10" s="41">
        <f>'Nyckeltal-3M'!AD10</f>
        <v>141.31800000000001</v>
      </c>
      <c r="AE10" s="41">
        <f>'Nyckeltal-3M'!AE10</f>
        <v>134.67599999999999</v>
      </c>
      <c r="AF10" s="41">
        <f>'Nyckeltal-3M'!AF10</f>
        <v>139.21199999999999</v>
      </c>
      <c r="AG10" s="41">
        <f>'Nyckeltal-3M'!AG10</f>
        <v>141.71800000000002</v>
      </c>
      <c r="AH10" s="41">
        <f>'Nyckeltal-3M'!AH10</f>
        <v>133.88300000000001</v>
      </c>
      <c r="AI10" s="41">
        <v>146.69999999999999</v>
      </c>
      <c r="AJ10" s="41">
        <v>148.69999999999999</v>
      </c>
      <c r="AK10" s="41">
        <v>161.1</v>
      </c>
      <c r="AL10" s="41">
        <v>152.9</v>
      </c>
      <c r="AM10" s="44">
        <v>155.69999999999999</v>
      </c>
      <c r="AN10" s="44">
        <v>147.5</v>
      </c>
      <c r="AO10" s="44">
        <v>139.4</v>
      </c>
      <c r="AP10" s="44">
        <v>139.4</v>
      </c>
      <c r="AQ10" s="44">
        <v>147.1</v>
      </c>
      <c r="AR10" s="39">
        <v>147.9</v>
      </c>
      <c r="AS10" s="39">
        <v>160.4</v>
      </c>
      <c r="AT10" s="39">
        <v>137.69999999999999</v>
      </c>
      <c r="AU10" s="44">
        <v>136.5</v>
      </c>
      <c r="AV10" s="39">
        <v>131.80000000000001</v>
      </c>
      <c r="AW10" s="39">
        <v>144</v>
      </c>
      <c r="AX10" s="39">
        <v>141.69999999999999</v>
      </c>
      <c r="AY10" s="16"/>
      <c r="AZ10" s="16"/>
      <c r="BA10" s="16"/>
      <c r="BB10" s="16"/>
    </row>
    <row r="11" spans="1:54">
      <c r="C11" s="17"/>
      <c r="D11" s="17"/>
      <c r="E11" s="17"/>
      <c r="F11" s="17"/>
    </row>
  </sheetData>
  <mergeCells count="12">
    <mergeCell ref="AU2:AX2"/>
    <mergeCell ref="W2:Z2"/>
    <mergeCell ref="AA2:AD2"/>
    <mergeCell ref="AE2:AH2"/>
    <mergeCell ref="AI2:AL2"/>
    <mergeCell ref="AM2:AP2"/>
    <mergeCell ref="AQ2:AT2"/>
    <mergeCell ref="C2:F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3">
    <tabColor rgb="FF00B050"/>
    <outlinePr summaryBelow="0" summaryRight="0"/>
  </sheetPr>
  <dimension ref="A1:N7"/>
  <sheetViews>
    <sheetView showGridLines="0" topLeftCell="B1" zoomScaleNormal="100" workbookViewId="0">
      <selection activeCell="C4" sqref="C4:N7"/>
    </sheetView>
  </sheetViews>
  <sheetFormatPr defaultColWidth="8.88671875" defaultRowHeight="13.2"/>
  <cols>
    <col min="1" max="1" width="0" style="16" hidden="1" customWidth="1"/>
    <col min="2" max="2" width="47.88671875" style="24" customWidth="1"/>
    <col min="3" max="3" width="8.88671875" style="74"/>
    <col min="4" max="4" width="8.88671875" style="17"/>
    <col min="5" max="8" width="6.109375" style="24" bestFit="1" customWidth="1"/>
    <col min="9" max="9" width="6.109375" style="17" bestFit="1" customWidth="1"/>
    <col min="10" max="14" width="9.109375" style="17"/>
    <col min="15" max="16384" width="8.88671875" style="16"/>
  </cols>
  <sheetData>
    <row r="1" spans="1:14" ht="22.8">
      <c r="B1" s="3" t="s">
        <v>67</v>
      </c>
      <c r="E1" s="3"/>
      <c r="F1" s="3"/>
      <c r="G1" s="3"/>
      <c r="H1" s="3"/>
      <c r="N1" s="16"/>
    </row>
    <row r="2" spans="1:14" ht="23.25" customHeight="1">
      <c r="B2" s="18" t="s">
        <v>38</v>
      </c>
      <c r="E2" s="18"/>
      <c r="F2" s="18"/>
      <c r="G2" s="18"/>
      <c r="H2" s="18"/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6"/>
    </row>
    <row r="3" spans="1:14">
      <c r="A3" s="8"/>
      <c r="B3" s="7" t="s">
        <v>39</v>
      </c>
      <c r="C3" s="8" t="s">
        <v>162</v>
      </c>
      <c r="D3" s="8" t="s">
        <v>149</v>
      </c>
      <c r="E3" s="8" t="s">
        <v>135</v>
      </c>
      <c r="F3" s="8">
        <v>2017</v>
      </c>
      <c r="G3" s="26">
        <v>2016</v>
      </c>
      <c r="H3" s="26">
        <v>2015</v>
      </c>
      <c r="I3" s="26">
        <v>2014</v>
      </c>
      <c r="J3" s="31">
        <v>2013</v>
      </c>
      <c r="K3" s="31">
        <v>2012</v>
      </c>
      <c r="L3" s="8">
        <v>2011</v>
      </c>
      <c r="M3" s="8">
        <v>2010</v>
      </c>
      <c r="N3" s="8">
        <v>2009</v>
      </c>
    </row>
    <row r="4" spans="1:14">
      <c r="A4" s="1"/>
      <c r="B4" s="1" t="s">
        <v>68</v>
      </c>
      <c r="C4" s="86">
        <v>11284</v>
      </c>
      <c r="D4" s="86">
        <v>6038</v>
      </c>
      <c r="E4" s="86">
        <v>9454</v>
      </c>
      <c r="F4" s="86">
        <v>2846</v>
      </c>
      <c r="G4" s="85">
        <v>-883</v>
      </c>
      <c r="H4" s="85">
        <v>8584</v>
      </c>
      <c r="I4" s="85">
        <v>4756</v>
      </c>
      <c r="J4" s="107">
        <v>6252</v>
      </c>
      <c r="K4" s="86">
        <v>-91</v>
      </c>
      <c r="L4" s="86">
        <v>245</v>
      </c>
      <c r="M4" s="86">
        <v>6238</v>
      </c>
      <c r="N4" s="86">
        <v>7585</v>
      </c>
    </row>
    <row r="5" spans="1:14">
      <c r="A5" s="1"/>
      <c r="B5" s="1" t="s">
        <v>69</v>
      </c>
      <c r="C5" s="86">
        <v>1571</v>
      </c>
      <c r="D5" s="86">
        <v>-1214</v>
      </c>
      <c r="E5" s="86">
        <v>-2367</v>
      </c>
      <c r="F5" s="86">
        <v>1590</v>
      </c>
      <c r="G5" s="85">
        <v>-1593</v>
      </c>
      <c r="H5" s="85">
        <v>-1385</v>
      </c>
      <c r="I5" s="85">
        <v>232</v>
      </c>
      <c r="J5" s="107">
        <v>-1447</v>
      </c>
      <c r="K5" s="86">
        <v>-1193</v>
      </c>
      <c r="L5" s="86">
        <v>918</v>
      </c>
      <c r="M5" s="86">
        <v>-3850</v>
      </c>
      <c r="N5" s="86">
        <v>-3131</v>
      </c>
    </row>
    <row r="6" spans="1:14">
      <c r="A6" s="1"/>
      <c r="B6" s="1" t="s">
        <v>70</v>
      </c>
      <c r="C6" s="86">
        <v>-1184</v>
      </c>
      <c r="D6" s="86">
        <v>-6898</v>
      </c>
      <c r="E6" s="86">
        <v>-3509</v>
      </c>
      <c r="F6" s="86">
        <v>-2817</v>
      </c>
      <c r="G6" s="85">
        <v>-4090</v>
      </c>
      <c r="H6" s="85">
        <v>-4544</v>
      </c>
      <c r="I6" s="85">
        <v>-3609</v>
      </c>
      <c r="J6" s="107">
        <v>-3238</v>
      </c>
      <c r="K6" s="86">
        <v>1872</v>
      </c>
      <c r="L6" s="86">
        <v>-2438</v>
      </c>
      <c r="M6" s="86">
        <v>-4889</v>
      </c>
      <c r="N6" s="86">
        <v>-2756</v>
      </c>
    </row>
    <row r="7" spans="1:14" ht="24" customHeight="1">
      <c r="A7" s="22"/>
      <c r="B7" s="23" t="s">
        <v>71</v>
      </c>
      <c r="C7" s="87">
        <v>11671</v>
      </c>
      <c r="D7" s="87">
        <v>-2074</v>
      </c>
      <c r="E7" s="87">
        <v>3578</v>
      </c>
      <c r="F7" s="87">
        <v>1619</v>
      </c>
      <c r="G7" s="93">
        <v>-6566</v>
      </c>
      <c r="H7" s="93">
        <v>2655</v>
      </c>
      <c r="I7" s="93">
        <v>1379</v>
      </c>
      <c r="J7" s="93">
        <v>1567</v>
      </c>
      <c r="K7" s="87">
        <v>588</v>
      </c>
      <c r="L7" s="87">
        <v>-1275</v>
      </c>
      <c r="M7" s="87">
        <v>-2501</v>
      </c>
      <c r="N7" s="87">
        <v>1698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10</vt:i4>
      </vt:variant>
    </vt:vector>
  </HeadingPairs>
  <TitlesOfParts>
    <vt:vector size="26" baseType="lpstr">
      <vt:lpstr>Resultat</vt:lpstr>
      <vt:lpstr>Resultat-3M</vt:lpstr>
      <vt:lpstr>Resultat-YTD</vt:lpstr>
      <vt:lpstr>Resultat-LTM</vt:lpstr>
      <vt:lpstr>Nyckeltal</vt:lpstr>
      <vt:lpstr>Nyckeltal-3M</vt:lpstr>
      <vt:lpstr>Nyckeltal-YTD</vt:lpstr>
      <vt:lpstr>Nyckeltal-LTM</vt:lpstr>
      <vt:lpstr>Kassaflöde</vt:lpstr>
      <vt:lpstr>Kassaflöde-3M</vt:lpstr>
      <vt:lpstr>Kassaflöde-YTD</vt:lpstr>
      <vt:lpstr>Kassaflöde-LTM</vt:lpstr>
      <vt:lpstr>Balansräkningar</vt:lpstr>
      <vt:lpstr>Balansräkningar-3M</vt:lpstr>
      <vt:lpstr>Aktien</vt:lpstr>
      <vt:lpstr>Sheet1</vt:lpstr>
      <vt:lpstr>'Balansräkningar-3M'!Utskriftsområde</vt:lpstr>
      <vt:lpstr>'Kassaflöde-3M'!Utskriftsområde</vt:lpstr>
      <vt:lpstr>'Kassaflöde-LTM'!Utskriftsområde</vt:lpstr>
      <vt:lpstr>'Kassaflöde-YTD'!Utskriftsområde</vt:lpstr>
      <vt:lpstr>'Nyckeltal-3M'!Utskriftsområde</vt:lpstr>
      <vt:lpstr>'Nyckeltal-LTM'!Utskriftsområde</vt:lpstr>
      <vt:lpstr>'Nyckeltal-YTD'!Utskriftsområde</vt:lpstr>
      <vt:lpstr>'Resultat-3M'!Utskriftsområde</vt:lpstr>
      <vt:lpstr>'Resultat-LTM'!Utskriftsområde</vt:lpstr>
      <vt:lpstr>'Resultat-YTD'!Utskriftsområde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2013-03-18T14:05:25Z</dcterms:created>
  <dcterms:modified xsi:type="dcterms:W3CDTF">2025-02-25T13:01:41Z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ee490da-fed8-48ce-ab1f-32dee818a6c1_Enabled">
    <vt:lpwstr>true</vt:lpwstr>
  </property>
  <property fmtid="{D5CDD505-2E9C-101B-9397-08002B2CF9AE}" pid="5" name="MSIP_Label_aee490da-fed8-48ce-ab1f-32dee818a6c1_SetDate">
    <vt:lpwstr>2023-06-21T09:03:25Z</vt:lpwstr>
  </property>
  <property fmtid="{D5CDD505-2E9C-101B-9397-08002B2CF9AE}" pid="6" name="MSIP_Label_aee490da-fed8-48ce-ab1f-32dee818a6c1_Method">
    <vt:lpwstr>Standard</vt:lpwstr>
  </property>
  <property fmtid="{D5CDD505-2E9C-101B-9397-08002B2CF9AE}" pid="7" name="MSIP_Label_aee490da-fed8-48ce-ab1f-32dee818a6c1_Name">
    <vt:lpwstr>General-Marking</vt:lpwstr>
  </property>
  <property fmtid="{D5CDD505-2E9C-101B-9397-08002B2CF9AE}" pid="8" name="MSIP_Label_aee490da-fed8-48ce-ab1f-32dee818a6c1_SiteId">
    <vt:lpwstr>33dab507-5210-4075-805b-f2717d8cfa74</vt:lpwstr>
  </property>
  <property fmtid="{D5CDD505-2E9C-101B-9397-08002B2CF9AE}" pid="9" name="MSIP_Label_aee490da-fed8-48ce-ab1f-32dee818a6c1_ActionId">
    <vt:lpwstr>c0f3f700-9bd7-46e9-9453-491698edfbd3</vt:lpwstr>
  </property>
  <property fmtid="{D5CDD505-2E9C-101B-9397-08002B2CF9AE}" pid="10" name="MSIP_Label_aee490da-fed8-48ce-ab1f-32dee818a6c1_ContentBits">
    <vt:lpwstr>1</vt:lpwstr>
  </property>
</Properties>
</file>